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k\Documents\TVR Membership\2021\"/>
    </mc:Choice>
  </mc:AlternateContent>
  <xr:revisionPtr revIDLastSave="0" documentId="8_{49FBC6CE-C3EB-4210-96A8-5DAB465D8D9B}" xr6:coauthVersionLast="47" xr6:coauthVersionMax="47" xr10:uidLastSave="{00000000-0000-0000-0000-000000000000}"/>
  <bookViews>
    <workbookView xWindow="-120" yWindow="-120" windowWidth="20730" windowHeight="11160" xr2:uid="{E240D7BD-0790-5740-97AD-A5D830B00715}"/>
  </bookViews>
  <sheets>
    <sheet name="Leaderboard After R18" sheetId="1" r:id="rId1"/>
    <sheet name="Harewood R18 Result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" i="2" l="1"/>
  <c r="I5" i="2"/>
  <c r="O4" i="2"/>
  <c r="P4" i="2" s="1"/>
  <c r="I4" i="2"/>
  <c r="J4" i="2" s="1"/>
  <c r="O3" i="2"/>
  <c r="I3" i="2"/>
  <c r="J3" i="2" s="1"/>
  <c r="O2" i="2"/>
  <c r="I2" i="2"/>
  <c r="J2" i="2" l="1"/>
  <c r="P3" i="2"/>
  <c r="P2" i="2"/>
  <c r="J5" i="2"/>
  <c r="K5" i="2" s="1"/>
  <c r="P5" i="2"/>
  <c r="AC22" i="1"/>
  <c r="F22" i="1"/>
  <c r="R22" i="1"/>
  <c r="G22" i="1"/>
  <c r="S22" i="1"/>
  <c r="I22" i="1"/>
  <c r="U22" i="1"/>
  <c r="E22" i="1"/>
  <c r="X22" i="1"/>
  <c r="Q22" i="1"/>
  <c r="W22" i="1"/>
  <c r="M22" i="1"/>
  <c r="T22" i="1"/>
  <c r="J22" i="1"/>
  <c r="K22" i="1"/>
  <c r="L22" i="1"/>
  <c r="Z22" i="1"/>
  <c r="H22" i="1"/>
  <c r="V22" i="1"/>
  <c r="Y22" i="1"/>
  <c r="N22" i="1"/>
  <c r="O22" i="1"/>
  <c r="AA22" i="1"/>
  <c r="P22" i="1"/>
  <c r="AB22" i="1"/>
  <c r="T3" i="2" l="1"/>
  <c r="R3" i="2"/>
  <c r="S3" i="2" s="1"/>
  <c r="K3" i="2"/>
  <c r="K4" i="2"/>
  <c r="R5" i="2"/>
  <c r="S5" i="2" s="1"/>
  <c r="R2" i="2"/>
  <c r="S2" i="2" s="1"/>
  <c r="K2" i="2"/>
  <c r="R4" i="2"/>
  <c r="S4" i="2" s="1"/>
  <c r="AF22" i="1"/>
  <c r="AE22" i="1"/>
  <c r="T2" i="2" l="1"/>
  <c r="Q2" i="2" s="1"/>
  <c r="Q3" i="2"/>
  <c r="T5" i="2"/>
  <c r="Q5" i="2" s="1"/>
  <c r="AG22" i="1"/>
  <c r="T4" i="2"/>
  <c r="Q4" i="2" s="1"/>
</calcChain>
</file>

<file path=xl/sharedStrings.xml><?xml version="1.0" encoding="utf-8"?>
<sst xmlns="http://schemas.openxmlformats.org/spreadsheetml/2006/main" count="296" uniqueCount="92">
  <si>
    <t>Name</t>
  </si>
  <si>
    <t>Model</t>
  </si>
  <si>
    <t>Tyres</t>
  </si>
  <si>
    <t>Factor</t>
  </si>
  <si>
    <t>R1 Aintree*</t>
  </si>
  <si>
    <t>R2 Shelsley</t>
  </si>
  <si>
    <t>R3 Shelsley</t>
  </si>
  <si>
    <t>R4 Goodwood</t>
  </si>
  <si>
    <t>R5 Wiscombe</t>
  </si>
  <si>
    <t>R6 Wiscombe</t>
  </si>
  <si>
    <t>R7 Ty Croes*</t>
  </si>
  <si>
    <t>R8 Ty Croes*</t>
  </si>
  <si>
    <t>R9 Coventry</t>
  </si>
  <si>
    <t>R10 Coventry</t>
  </si>
  <si>
    <t>R11 Epynt</t>
  </si>
  <si>
    <t>R12 Epynt</t>
  </si>
  <si>
    <t>R13 Curborough</t>
  </si>
  <si>
    <t>R14 Castle Combe</t>
  </si>
  <si>
    <t>R15 Gurston Down</t>
  </si>
  <si>
    <t>R16Loton Park</t>
  </si>
  <si>
    <t>R17 Loton Park</t>
  </si>
  <si>
    <t>R18 Harewood*</t>
  </si>
  <si>
    <t>R19 3 Sisters*</t>
  </si>
  <si>
    <t xml:space="preserve">R20 Lydden Hill </t>
  </si>
  <si>
    <t>R21 3 Blyton Park*</t>
  </si>
  <si>
    <t>R22 Blyton Park*</t>
  </si>
  <si>
    <t>R23 Prescott</t>
  </si>
  <si>
    <t xml:space="preserve">R24 </t>
  </si>
  <si>
    <t xml:space="preserve">R25 </t>
  </si>
  <si>
    <t>Best 8
Points</t>
  </si>
  <si>
    <t>Attended</t>
  </si>
  <si>
    <t>Qualif Events</t>
  </si>
  <si>
    <t>Average</t>
  </si>
  <si>
    <t>Position</t>
  </si>
  <si>
    <t>Class</t>
  </si>
  <si>
    <t>Rob Pack</t>
  </si>
  <si>
    <t>Tuscan</t>
  </si>
  <si>
    <t>1B</t>
  </si>
  <si>
    <t>B</t>
  </si>
  <si>
    <t>Mark Everett</t>
  </si>
  <si>
    <t>Griff 500</t>
  </si>
  <si>
    <t>1A</t>
  </si>
  <si>
    <t>Steve Thomas</t>
  </si>
  <si>
    <t>Vixen S3</t>
  </si>
  <si>
    <t>A</t>
  </si>
  <si>
    <t>Alan Hugh Davies</t>
  </si>
  <si>
    <t>Griff 430</t>
  </si>
  <si>
    <t>John Carter</t>
  </si>
  <si>
    <t>V8S 500</t>
  </si>
  <si>
    <t>Michael Bailey</t>
  </si>
  <si>
    <t>Tasmin</t>
  </si>
  <si>
    <t>Mark Hankins</t>
  </si>
  <si>
    <t>2500</t>
  </si>
  <si>
    <t>David Barrowclough</t>
  </si>
  <si>
    <t>Chimaera 500</t>
  </si>
  <si>
    <t>Peter Ash</t>
  </si>
  <si>
    <t>Shelagh Ash</t>
  </si>
  <si>
    <t>Richard Blacklee</t>
  </si>
  <si>
    <t>Chimaera 450</t>
  </si>
  <si>
    <t>Karol Bailey</t>
  </si>
  <si>
    <t>Peter Caygill</t>
  </si>
  <si>
    <t>3000M</t>
  </si>
  <si>
    <t>Peter Dodson</t>
  </si>
  <si>
    <t>Vixen S2</t>
  </si>
  <si>
    <t>James Howell</t>
  </si>
  <si>
    <t>Cerbera 4.2</t>
  </si>
  <si>
    <t>Neil Hastle</t>
  </si>
  <si>
    <t>Jes Firth</t>
  </si>
  <si>
    <t>Steve Cox</t>
  </si>
  <si>
    <t>Chimera 400SC</t>
  </si>
  <si>
    <t>Entrants per event</t>
  </si>
  <si>
    <t>TVRCC Speed Championship - Class A Points and Leaderboard</t>
  </si>
  <si>
    <t>Pos'n Class</t>
  </si>
  <si>
    <t>TVRCC Speed Championship - Class B Points and Leaderboard</t>
  </si>
  <si>
    <t>* Designates Northen Championship Round</t>
  </si>
  <si>
    <t>Event Number</t>
  </si>
  <si>
    <t>P1</t>
  </si>
  <si>
    <t>P2</t>
  </si>
  <si>
    <t>P3</t>
  </si>
  <si>
    <t>Best Practice</t>
  </si>
  <si>
    <t>H'cap</t>
  </si>
  <si>
    <t>Position after Pract</t>
  </si>
  <si>
    <t>R1</t>
  </si>
  <si>
    <t>R2</t>
  </si>
  <si>
    <t>R3</t>
  </si>
  <si>
    <t>Best Timed</t>
  </si>
  <si>
    <t>Points</t>
  </si>
  <si>
    <t xml:space="preserve">H'cap time diff </t>
  </si>
  <si>
    <t>Diff adj for length</t>
  </si>
  <si>
    <t>Round 18 - Harewood 29th August 2021</t>
  </si>
  <si>
    <t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</si>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</sst>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0.000"/>
    <numFmt numFmtId="166" formatCode="0.000000"/>
  </numFmts>
  <fonts count="2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color indexed="62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sz val="12"/>
      <name val="Calibri"/>
      <family val="2"/>
      <scheme val="minor"/>
    </font>
    <font>
      <b/>
      <sz val="12"/>
      <color indexed="62"/>
      <name val="Arial"/>
      <family val="2"/>
    </font>
    <font>
      <b/>
      <sz val="18"/>
      <color indexed="12"/>
      <name val="Arial"/>
      <family val="2"/>
    </font>
    <font>
      <b/>
      <sz val="14"/>
      <name val="Calibri"/>
      <family val="2"/>
      <scheme val="minor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8"/>
      <color rgb="FFFF0000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2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43" fontId="4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0" applyFont="1"/>
    <xf numFmtId="10" fontId="0" fillId="0" borderId="0" xfId="2" applyNumberFormat="1" applyFont="1" applyBorder="1"/>
    <xf numFmtId="0" fontId="5" fillId="0" borderId="1" xfId="0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textRotation="90"/>
    </xf>
    <xf numFmtId="49" fontId="5" fillId="2" borderId="1" xfId="0" applyNumberFormat="1" applyFont="1" applyFill="1" applyBorder="1" applyAlignment="1">
      <alignment horizontal="center" textRotation="90"/>
    </xf>
    <xf numFmtId="1" fontId="5" fillId="2" borderId="1" xfId="0" applyNumberFormat="1" applyFont="1" applyFill="1" applyBorder="1" applyAlignment="1">
      <alignment horizontal="center" textRotation="90"/>
    </xf>
    <xf numFmtId="1" fontId="5" fillId="0" borderId="1" xfId="0" applyNumberFormat="1" applyFont="1" applyBorder="1" applyAlignment="1">
      <alignment horizontal="center" textRotation="90"/>
    </xf>
    <xf numFmtId="1" fontId="5" fillId="3" borderId="1" xfId="0" applyNumberFormat="1" applyFont="1" applyFill="1" applyBorder="1" applyAlignment="1">
      <alignment horizontal="center" textRotation="90"/>
    </xf>
    <xf numFmtId="1" fontId="6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textRotation="90"/>
    </xf>
    <xf numFmtId="1" fontId="7" fillId="0" borderId="1" xfId="0" applyNumberFormat="1" applyFont="1" applyBorder="1" applyAlignment="1">
      <alignment horizontal="center" textRotation="90"/>
    </xf>
    <xf numFmtId="1" fontId="8" fillId="0" borderId="1" xfId="0" applyNumberFormat="1" applyFont="1" applyBorder="1" applyAlignment="1">
      <alignment horizontal="center" textRotation="90"/>
    </xf>
    <xf numFmtId="10" fontId="5" fillId="0" borderId="0" xfId="2" applyNumberFormat="1" applyFont="1" applyBorder="1"/>
    <xf numFmtId="0" fontId="5" fillId="0" borderId="0" xfId="0" applyFont="1"/>
    <xf numFmtId="0" fontId="5" fillId="2" borderId="1" xfId="0" applyFont="1" applyFill="1" applyBorder="1"/>
    <xf numFmtId="0" fontId="5" fillId="0" borderId="1" xfId="0" applyFont="1" applyBorder="1"/>
    <xf numFmtId="0" fontId="9" fillId="0" borderId="1" xfId="0" applyFont="1" applyBorder="1" applyAlignment="1">
      <alignment horizontal="center"/>
    </xf>
    <xf numFmtId="10" fontId="9" fillId="0" borderId="1" xfId="2" applyNumberFormat="1" applyFont="1" applyFill="1" applyBorder="1" applyAlignment="1">
      <alignment horizontal="right"/>
    </xf>
    <xf numFmtId="164" fontId="9" fillId="0" borderId="1" xfId="1" applyFont="1" applyFill="1" applyBorder="1"/>
    <xf numFmtId="164" fontId="2" fillId="0" borderId="1" xfId="1" applyFont="1" applyFill="1" applyBorder="1"/>
    <xf numFmtId="164" fontId="10" fillId="0" borderId="1" xfId="1" applyFont="1" applyBorder="1" applyAlignment="1">
      <alignment horizontal="center"/>
    </xf>
    <xf numFmtId="164" fontId="9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0" fontId="0" fillId="0" borderId="0" xfId="2" applyNumberFormat="1" applyFont="1" applyFill="1" applyBorder="1"/>
    <xf numFmtId="1" fontId="9" fillId="0" borderId="1" xfId="0" applyNumberFormat="1" applyFont="1" applyBorder="1" applyAlignment="1">
      <alignment horizontal="center"/>
    </xf>
    <xf numFmtId="10" fontId="9" fillId="0" borderId="1" xfId="2" applyNumberFormat="1" applyFont="1" applyFill="1" applyBorder="1"/>
    <xf numFmtId="0" fontId="5" fillId="0" borderId="1" xfId="0" quotePrefix="1" applyFont="1" applyBorder="1"/>
    <xf numFmtId="164" fontId="14" fillId="0" borderId="1" xfId="1" applyFont="1" applyBorder="1" applyAlignment="1">
      <alignment horizontal="center"/>
    </xf>
    <xf numFmtId="0" fontId="8" fillId="4" borderId="2" xfId="0" applyFont="1" applyFill="1" applyBorder="1" applyAlignment="1">
      <alignment vertical="center" wrapText="1"/>
    </xf>
    <xf numFmtId="0" fontId="8" fillId="4" borderId="3" xfId="0" applyFont="1" applyFill="1" applyBorder="1" applyAlignment="1">
      <alignment vertical="center" wrapText="1"/>
    </xf>
    <xf numFmtId="0" fontId="8" fillId="4" borderId="4" xfId="0" applyFont="1" applyFill="1" applyBorder="1" applyAlignment="1">
      <alignment vertical="center" wrapText="1"/>
    </xf>
    <xf numFmtId="0" fontId="8" fillId="4" borderId="5" xfId="0" applyFont="1" applyFill="1" applyBorder="1" applyAlignment="1">
      <alignment vertical="center"/>
    </xf>
    <xf numFmtId="0" fontId="5" fillId="4" borderId="5" xfId="0" applyFont="1" applyFill="1" applyBorder="1" applyAlignment="1">
      <alignment vertical="center"/>
    </xf>
    <xf numFmtId="164" fontId="6" fillId="0" borderId="1" xfId="1" applyFont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4" fontId="8" fillId="5" borderId="1" xfId="1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0" fontId="5" fillId="0" borderId="0" xfId="2" applyNumberFormat="1" applyFont="1" applyBorder="1" applyAlignment="1">
      <alignment vertical="center"/>
    </xf>
    <xf numFmtId="0" fontId="5" fillId="0" borderId="0" xfId="3" applyFont="1"/>
    <xf numFmtId="1" fontId="17" fillId="0" borderId="1" xfId="0" applyNumberFormat="1" applyFont="1" applyBorder="1" applyAlignment="1">
      <alignment horizontal="center" textRotation="90"/>
    </xf>
    <xf numFmtId="164" fontId="9" fillId="0" borderId="5" xfId="1" applyFont="1" applyFill="1" applyBorder="1"/>
    <xf numFmtId="164" fontId="2" fillId="0" borderId="5" xfId="1" applyFont="1" applyFill="1" applyBorder="1"/>
    <xf numFmtId="0" fontId="18" fillId="0" borderId="1" xfId="0" applyFont="1" applyBorder="1" applyAlignment="1">
      <alignment horizontal="center"/>
    </xf>
    <xf numFmtId="0" fontId="0" fillId="0" borderId="6" xfId="0" applyBorder="1"/>
    <xf numFmtId="1" fontId="0" fillId="0" borderId="0" xfId="0" applyNumberFormat="1"/>
    <xf numFmtId="0" fontId="0" fillId="0" borderId="0" xfId="0" applyAlignment="1">
      <alignment horizontal="center"/>
    </xf>
    <xf numFmtId="0" fontId="19" fillId="0" borderId="0" xfId="0" applyFont="1"/>
    <xf numFmtId="0" fontId="13" fillId="0" borderId="0" xfId="0" applyFont="1"/>
    <xf numFmtId="0" fontId="20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horizontal="center"/>
    </xf>
    <xf numFmtId="165" fontId="20" fillId="0" borderId="1" xfId="0" applyNumberFormat="1" applyFont="1" applyBorder="1" applyAlignment="1">
      <alignment horizontal="center" wrapText="1"/>
    </xf>
    <xf numFmtId="2" fontId="20" fillId="0" borderId="1" xfId="0" applyNumberFormat="1" applyFont="1" applyBorder="1" applyAlignment="1">
      <alignment horizontal="center" wrapText="1"/>
    </xf>
    <xf numFmtId="2" fontId="20" fillId="0" borderId="1" xfId="0" applyNumberFormat="1" applyFont="1" applyBorder="1" applyAlignment="1">
      <alignment horizontal="center"/>
    </xf>
    <xf numFmtId="0" fontId="0" fillId="0" borderId="1" xfId="0" applyBorder="1"/>
    <xf numFmtId="0" fontId="21" fillId="0" borderId="1" xfId="0" applyFont="1" applyBorder="1" applyAlignment="1">
      <alignment horizontal="center"/>
    </xf>
    <xf numFmtId="166" fontId="0" fillId="0" borderId="1" xfId="0" applyNumberFormat="1" applyBorder="1"/>
    <xf numFmtId="166" fontId="0" fillId="0" borderId="1" xfId="0" applyNumberFormat="1" applyBorder="1" applyAlignment="1">
      <alignment horizontal="center"/>
    </xf>
    <xf numFmtId="10" fontId="4" fillId="0" borderId="1" xfId="2" applyNumberFormat="1" applyFont="1" applyFill="1" applyBorder="1" applyAlignment="1">
      <alignment horizontal="center"/>
    </xf>
    <xf numFmtId="43" fontId="4" fillId="0" borderId="1" xfId="4" applyFont="1" applyFill="1" applyBorder="1" applyProtection="1">
      <protection locked="0"/>
    </xf>
    <xf numFmtId="43" fontId="0" fillId="0" borderId="1" xfId="4" applyFont="1" applyFill="1" applyBorder="1" applyAlignment="1" applyProtection="1">
      <alignment horizontal="right"/>
      <protection locked="0"/>
    </xf>
    <xf numFmtId="2" fontId="0" fillId="0" borderId="1" xfId="0" applyNumberFormat="1" applyBorder="1"/>
    <xf numFmtId="164" fontId="0" fillId="0" borderId="1" xfId="1" applyFont="1" applyFill="1" applyBorder="1"/>
    <xf numFmtId="2" fontId="4" fillId="0" borderId="1" xfId="0" applyNumberFormat="1" applyFont="1" applyBorder="1" applyAlignment="1">
      <alignment horizontal="right"/>
    </xf>
    <xf numFmtId="2" fontId="0" fillId="0" borderId="1" xfId="0" quotePrefix="1" applyNumberFormat="1" applyBorder="1" applyAlignment="1">
      <alignment horizontal="right"/>
    </xf>
    <xf numFmtId="0" fontId="16" fillId="6" borderId="2" xfId="3" applyFont="1" applyFill="1" applyBorder="1" applyAlignment="1">
      <alignment horizontal="left" indent="2"/>
    </xf>
    <xf numFmtId="0" fontId="5" fillId="0" borderId="3" xfId="0" applyFont="1" applyBorder="1" applyAlignment="1">
      <alignment horizontal="left" indent="2"/>
    </xf>
    <xf numFmtId="0" fontId="5" fillId="0" borderId="4" xfId="0" applyFont="1" applyBorder="1" applyAlignment="1">
      <alignment horizontal="left" indent="2"/>
    </xf>
    <xf numFmtId="0" fontId="16" fillId="7" borderId="2" xfId="3" applyFont="1" applyFill="1" applyBorder="1" applyAlignment="1">
      <alignment horizontal="left" indent="2"/>
    </xf>
    <xf numFmtId="0" fontId="22" fillId="4" borderId="2" xfId="0" applyFont="1" applyFill="1" applyBorder="1" applyAlignment="1">
      <alignment horizontal="center"/>
    </xf>
    <xf numFmtId="0" fontId="22" fillId="4" borderId="3" xfId="0" applyFont="1" applyFill="1" applyBorder="1" applyAlignment="1">
      <alignment horizontal="center"/>
    </xf>
  </cellXfs>
  <cellStyles count="5">
    <cellStyle name="Comma" xfId="1" builtinId="3"/>
    <cellStyle name="Comma_R3 Harewood" xfId="4" xr:uid="{624941CD-FA10-AC42-A30E-99C52919BE78}"/>
    <cellStyle name="Normal" xfId="0" builtinId="0"/>
    <cellStyle name="Normal 2 2" xfId="3" xr:uid="{2F165E9A-5352-B647-BF04-3C09DA9A8776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F0C09-41F3-D340-A021-79A8DC7E9C3F}">
  <dimension ref="A1:AJ45"/>
  <sheetViews>
    <sheetView tabSelected="1" topLeftCell="A7" workbookViewId="0">
      <selection activeCell="O9" sqref="O9"/>
    </sheetView>
  </sheetViews>
  <sheetFormatPr defaultColWidth="9.125" defaultRowHeight="23.25" x14ac:dyDescent="0.35"/>
  <cols>
    <col min="1" max="1" width="19.5" customWidth="1"/>
    <col min="2" max="2" width="13.5" customWidth="1"/>
    <col min="3" max="3" width="11.125" customWidth="1"/>
    <col min="4" max="4" width="8.875" customWidth="1"/>
    <col min="5" max="6" width="9.375" style="51" customWidth="1"/>
    <col min="7" max="9" width="9.375" customWidth="1"/>
    <col min="10" max="10" width="9.375" style="51" customWidth="1"/>
    <col min="11" max="29" width="9.375" customWidth="1"/>
    <col min="30" max="30" width="13.5" style="1" bestFit="1" customWidth="1"/>
    <col min="31" max="31" width="6.875" style="52" bestFit="1" customWidth="1"/>
    <col min="32" max="32" width="4.375" style="52" bestFit="1" customWidth="1"/>
    <col min="33" max="33" width="8.625" bestFit="1" customWidth="1"/>
    <col min="34" max="34" width="8.5" style="53" customWidth="1"/>
    <col min="35" max="35" width="9.875" style="54" customWidth="1"/>
    <col min="36" max="36" width="9.125" style="2"/>
  </cols>
  <sheetData>
    <row r="1" spans="1:36" ht="15.75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</row>
    <row r="2" spans="1:36" s="16" customFormat="1" ht="136.5" customHeight="1" x14ac:dyDescent="0.25">
      <c r="A2" s="3" t="s">
        <v>0</v>
      </c>
      <c r="B2" s="3" t="s">
        <v>1</v>
      </c>
      <c r="C2" s="4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9" t="s">
        <v>7</v>
      </c>
      <c r="I2" s="8" t="s">
        <v>8</v>
      </c>
      <c r="J2" s="8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8" t="s">
        <v>14</v>
      </c>
      <c r="P2" s="8" t="s">
        <v>15</v>
      </c>
      <c r="Q2" s="9" t="s">
        <v>16</v>
      </c>
      <c r="R2" s="9" t="s">
        <v>17</v>
      </c>
      <c r="S2" s="8" t="s">
        <v>18</v>
      </c>
      <c r="T2" s="8" t="s">
        <v>19</v>
      </c>
      <c r="U2" s="8" t="s">
        <v>20</v>
      </c>
      <c r="V2" s="8" t="s">
        <v>21</v>
      </c>
      <c r="W2" s="9" t="s">
        <v>22</v>
      </c>
      <c r="X2" s="9" t="s">
        <v>23</v>
      </c>
      <c r="Y2" s="10" t="s">
        <v>24</v>
      </c>
      <c r="Z2" s="10" t="s">
        <v>25</v>
      </c>
      <c r="AA2" s="8" t="s">
        <v>26</v>
      </c>
      <c r="AB2" s="10" t="s">
        <v>27</v>
      </c>
      <c r="AC2" s="8" t="s">
        <v>28</v>
      </c>
      <c r="AD2" s="11" t="s">
        <v>29</v>
      </c>
      <c r="AE2" s="12" t="s">
        <v>30</v>
      </c>
      <c r="AF2" s="12" t="s">
        <v>31</v>
      </c>
      <c r="AG2" s="12" t="s">
        <v>32</v>
      </c>
      <c r="AH2" s="13" t="s">
        <v>33</v>
      </c>
      <c r="AI2" s="14" t="s">
        <v>34</v>
      </c>
      <c r="AJ2" s="15"/>
    </row>
    <row r="3" spans="1:36" ht="23.1" customHeight="1" x14ac:dyDescent="0.35">
      <c r="A3" s="17" t="s">
        <v>35</v>
      </c>
      <c r="B3" s="18" t="s">
        <v>36</v>
      </c>
      <c r="C3" s="19" t="s">
        <v>37</v>
      </c>
      <c r="D3" s="20">
        <v>0.97575915145345882</v>
      </c>
      <c r="E3" s="21">
        <v>0</v>
      </c>
      <c r="F3" s="22">
        <v>25</v>
      </c>
      <c r="G3" s="22">
        <v>25</v>
      </c>
      <c r="H3" s="21">
        <v>0</v>
      </c>
      <c r="I3" s="21">
        <v>21.302062268102226</v>
      </c>
      <c r="J3" s="21">
        <v>0</v>
      </c>
      <c r="K3" s="21">
        <v>0</v>
      </c>
      <c r="L3" s="21">
        <v>0</v>
      </c>
      <c r="M3" s="21">
        <v>0</v>
      </c>
      <c r="N3" s="21">
        <v>0</v>
      </c>
      <c r="O3" s="21">
        <v>0</v>
      </c>
      <c r="P3" s="21">
        <v>0</v>
      </c>
      <c r="Q3" s="21">
        <v>24.141839446535378</v>
      </c>
      <c r="R3" s="21">
        <v>23.993594376917414</v>
      </c>
      <c r="S3" s="21">
        <v>0</v>
      </c>
      <c r="T3" s="21">
        <v>23.287352546278854</v>
      </c>
      <c r="U3" s="21">
        <v>23.124977136404127</v>
      </c>
      <c r="V3" s="21">
        <v>0</v>
      </c>
      <c r="W3" s="21">
        <v>0</v>
      </c>
      <c r="X3" s="21">
        <v>0</v>
      </c>
      <c r="Y3" s="21">
        <v>0</v>
      </c>
      <c r="Z3" s="21">
        <v>0</v>
      </c>
      <c r="AA3" s="21">
        <v>0</v>
      </c>
      <c r="AB3" s="21">
        <v>0</v>
      </c>
      <c r="AC3" s="21">
        <v>0</v>
      </c>
      <c r="AD3" s="23">
        <v>165.84982577423798</v>
      </c>
      <c r="AE3" s="19">
        <v>7</v>
      </c>
      <c r="AF3" s="19">
        <v>7</v>
      </c>
      <c r="AG3" s="24">
        <v>23.692832253462569</v>
      </c>
      <c r="AH3" s="25">
        <v>1</v>
      </c>
      <c r="AI3" s="26" t="s">
        <v>38</v>
      </c>
      <c r="AJ3" s="27"/>
    </row>
    <row r="4" spans="1:36" ht="23.25" customHeight="1" x14ac:dyDescent="0.35">
      <c r="A4" s="17" t="s">
        <v>39</v>
      </c>
      <c r="B4" s="18" t="s">
        <v>40</v>
      </c>
      <c r="C4" s="28" t="s">
        <v>41</v>
      </c>
      <c r="D4" s="29">
        <v>0.94462448854411196</v>
      </c>
      <c r="E4" s="21">
        <v>0</v>
      </c>
      <c r="F4" s="21">
        <v>0</v>
      </c>
      <c r="G4" s="21">
        <v>0</v>
      </c>
      <c r="H4" s="22">
        <v>25</v>
      </c>
      <c r="I4" s="21">
        <v>23.484078507330338</v>
      </c>
      <c r="J4" s="21" t="s">
        <v>90</v>
      </c>
      <c r="K4" s="21">
        <v>0</v>
      </c>
      <c r="L4" s="21">
        <v>0</v>
      </c>
      <c r="M4" s="21">
        <v>0</v>
      </c>
      <c r="N4" s="21">
        <v>0</v>
      </c>
      <c r="O4" s="21">
        <v>0</v>
      </c>
      <c r="P4" s="21">
        <v>0</v>
      </c>
      <c r="Q4" s="21">
        <v>0</v>
      </c>
      <c r="R4" s="22">
        <v>25</v>
      </c>
      <c r="S4" s="22">
        <v>25</v>
      </c>
      <c r="T4" s="22">
        <v>25</v>
      </c>
      <c r="U4" s="22">
        <v>25</v>
      </c>
      <c r="V4" s="21">
        <v>0</v>
      </c>
      <c r="W4" s="21">
        <v>0</v>
      </c>
      <c r="X4" s="21">
        <v>0</v>
      </c>
      <c r="Y4" s="21">
        <v>0</v>
      </c>
      <c r="Z4" s="21">
        <v>0</v>
      </c>
      <c r="AA4" s="21">
        <v>0</v>
      </c>
      <c r="AB4" s="21">
        <v>0</v>
      </c>
      <c r="AC4" s="21">
        <v>0</v>
      </c>
      <c r="AD4" s="23">
        <v>148.48407850733034</v>
      </c>
      <c r="AE4" s="19">
        <v>6</v>
      </c>
      <c r="AF4" s="19">
        <v>6</v>
      </c>
      <c r="AG4" s="24">
        <v>24.747346417888391</v>
      </c>
      <c r="AH4" s="25">
        <v>2</v>
      </c>
      <c r="AI4" s="26" t="s">
        <v>38</v>
      </c>
      <c r="AJ4" s="27"/>
    </row>
    <row r="5" spans="1:36" ht="23.25" customHeight="1" x14ac:dyDescent="0.35">
      <c r="A5" s="17" t="s">
        <v>42</v>
      </c>
      <c r="B5" s="18" t="s">
        <v>43</v>
      </c>
      <c r="C5" s="28" t="s">
        <v>41</v>
      </c>
      <c r="D5" s="29">
        <v>0.90959745585328933</v>
      </c>
      <c r="E5" s="21">
        <v>0</v>
      </c>
      <c r="F5" s="21">
        <v>0</v>
      </c>
      <c r="G5" s="21">
        <v>23.89987090503859</v>
      </c>
      <c r="H5" s="21">
        <v>0</v>
      </c>
      <c r="I5" s="21">
        <v>0</v>
      </c>
      <c r="J5" s="21" t="s">
        <v>90</v>
      </c>
      <c r="K5" s="21">
        <v>0</v>
      </c>
      <c r="L5" s="21">
        <v>0</v>
      </c>
      <c r="M5" s="21">
        <v>0</v>
      </c>
      <c r="N5" s="21">
        <v>0</v>
      </c>
      <c r="O5" s="21">
        <v>0</v>
      </c>
      <c r="P5" s="21">
        <v>0</v>
      </c>
      <c r="Q5" s="22">
        <v>25</v>
      </c>
      <c r="R5" s="21">
        <v>0</v>
      </c>
      <c r="S5" s="21">
        <v>23.080250567644846</v>
      </c>
      <c r="T5" s="21">
        <v>24.463963034052711</v>
      </c>
      <c r="U5" s="21">
        <v>22.061478622628968</v>
      </c>
      <c r="V5" s="22">
        <v>25</v>
      </c>
      <c r="W5" s="21">
        <v>0</v>
      </c>
      <c r="X5" s="21">
        <v>0</v>
      </c>
      <c r="Y5" s="21">
        <v>0</v>
      </c>
      <c r="Z5" s="21">
        <v>0</v>
      </c>
      <c r="AA5" s="21">
        <v>0</v>
      </c>
      <c r="AB5" s="21">
        <v>0</v>
      </c>
      <c r="AC5" s="21">
        <v>0</v>
      </c>
      <c r="AD5" s="23">
        <v>143.5055631293651</v>
      </c>
      <c r="AE5" s="19">
        <v>6</v>
      </c>
      <c r="AF5" s="19">
        <v>6</v>
      </c>
      <c r="AG5" s="24">
        <v>23.917593854894182</v>
      </c>
      <c r="AH5" s="25">
        <v>3</v>
      </c>
      <c r="AI5" s="26" t="s">
        <v>44</v>
      </c>
      <c r="AJ5" s="27"/>
    </row>
    <row r="6" spans="1:36" ht="23.25" customHeight="1" x14ac:dyDescent="0.35">
      <c r="A6" s="17" t="s">
        <v>45</v>
      </c>
      <c r="B6" s="30" t="s">
        <v>46</v>
      </c>
      <c r="C6" s="28" t="s">
        <v>41</v>
      </c>
      <c r="D6" s="29">
        <v>0.93839394602711024</v>
      </c>
      <c r="E6" s="21">
        <v>0</v>
      </c>
      <c r="F6" s="21">
        <v>0</v>
      </c>
      <c r="G6" s="21">
        <v>0</v>
      </c>
      <c r="H6" s="21">
        <v>24.005384364249643</v>
      </c>
      <c r="I6" s="22">
        <v>25</v>
      </c>
      <c r="J6" s="21" t="s">
        <v>90</v>
      </c>
      <c r="K6" s="21">
        <v>0</v>
      </c>
      <c r="L6" s="21">
        <v>0</v>
      </c>
      <c r="M6" s="21">
        <v>0</v>
      </c>
      <c r="N6" s="21">
        <v>0</v>
      </c>
      <c r="O6" s="21">
        <v>0</v>
      </c>
      <c r="P6" s="21">
        <v>0</v>
      </c>
      <c r="Q6" s="21">
        <v>0</v>
      </c>
      <c r="R6" s="21">
        <v>23.836234031970726</v>
      </c>
      <c r="S6" s="21">
        <v>0</v>
      </c>
      <c r="T6" s="21">
        <v>24.695056042387378</v>
      </c>
      <c r="U6" s="21">
        <v>23.320518540865891</v>
      </c>
      <c r="V6" s="21">
        <v>0</v>
      </c>
      <c r="W6" s="21">
        <v>0</v>
      </c>
      <c r="X6" s="21">
        <v>0</v>
      </c>
      <c r="Y6" s="21">
        <v>0</v>
      </c>
      <c r="Z6" s="21">
        <v>0</v>
      </c>
      <c r="AA6" s="21">
        <v>0</v>
      </c>
      <c r="AB6" s="21">
        <v>0</v>
      </c>
      <c r="AC6" s="21">
        <v>0</v>
      </c>
      <c r="AD6" s="23">
        <v>120.85719297947364</v>
      </c>
      <c r="AE6" s="19">
        <v>5</v>
      </c>
      <c r="AF6" s="19">
        <v>5</v>
      </c>
      <c r="AG6" s="24">
        <v>24.171438595894728</v>
      </c>
      <c r="AH6" s="25">
        <v>4</v>
      </c>
      <c r="AI6" s="26" t="s">
        <v>38</v>
      </c>
      <c r="AJ6" s="27"/>
    </row>
    <row r="7" spans="1:36" x14ac:dyDescent="0.35">
      <c r="A7" s="17" t="s">
        <v>47</v>
      </c>
      <c r="B7" s="18" t="s">
        <v>48</v>
      </c>
      <c r="C7" s="19" t="s">
        <v>37</v>
      </c>
      <c r="D7" s="29">
        <v>0.98848710485559299</v>
      </c>
      <c r="E7" s="21">
        <v>22.006061178007648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22.516124085289782</v>
      </c>
      <c r="R7" s="21">
        <v>0</v>
      </c>
      <c r="S7" s="21">
        <v>0</v>
      </c>
      <c r="T7" s="21">
        <v>19.501224760509317</v>
      </c>
      <c r="U7" s="21">
        <v>21.271587220112323</v>
      </c>
      <c r="V7" s="21">
        <v>24.332024172396785</v>
      </c>
      <c r="W7" s="21">
        <v>0</v>
      </c>
      <c r="X7" s="21">
        <v>0</v>
      </c>
      <c r="Y7" s="21">
        <v>0</v>
      </c>
      <c r="Z7" s="21">
        <v>0</v>
      </c>
      <c r="AA7" s="21">
        <v>0</v>
      </c>
      <c r="AB7" s="21">
        <v>0</v>
      </c>
      <c r="AC7" s="21">
        <v>0</v>
      </c>
      <c r="AD7" s="23">
        <v>109.62702141631586</v>
      </c>
      <c r="AE7" s="19">
        <v>5</v>
      </c>
      <c r="AF7" s="19">
        <v>5</v>
      </c>
      <c r="AG7" s="24">
        <v>21.92540428326317</v>
      </c>
      <c r="AH7" s="25">
        <v>5</v>
      </c>
      <c r="AI7" s="26" t="s">
        <v>38</v>
      </c>
      <c r="AJ7" s="27"/>
    </row>
    <row r="8" spans="1:36" ht="23.25" customHeight="1" x14ac:dyDescent="0.35">
      <c r="A8" s="17" t="s">
        <v>49</v>
      </c>
      <c r="B8" s="18" t="s">
        <v>50</v>
      </c>
      <c r="C8" s="28" t="s">
        <v>37</v>
      </c>
      <c r="D8" s="29">
        <v>0.97589576862214944</v>
      </c>
      <c r="E8" s="21">
        <v>19.777951201692531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20.608292505349027</v>
      </c>
      <c r="R8" s="21">
        <v>0</v>
      </c>
      <c r="S8" s="21">
        <v>0</v>
      </c>
      <c r="T8" s="21">
        <v>17.449163887970983</v>
      </c>
      <c r="U8" s="21">
        <v>13.279513044697914</v>
      </c>
      <c r="V8" s="21">
        <v>20.167681623255234</v>
      </c>
      <c r="W8" s="21">
        <v>0</v>
      </c>
      <c r="X8" s="21">
        <v>0</v>
      </c>
      <c r="Y8" s="21">
        <v>0</v>
      </c>
      <c r="Z8" s="21">
        <v>0</v>
      </c>
      <c r="AA8" s="21">
        <v>0</v>
      </c>
      <c r="AB8" s="21">
        <v>0</v>
      </c>
      <c r="AC8" s="21">
        <v>0</v>
      </c>
      <c r="AD8" s="23">
        <v>91.282602262965696</v>
      </c>
      <c r="AE8" s="19">
        <v>5</v>
      </c>
      <c r="AF8" s="19">
        <v>5</v>
      </c>
      <c r="AG8" s="24">
        <v>18.25652045259314</v>
      </c>
      <c r="AH8" s="25">
        <v>6</v>
      </c>
      <c r="AI8" s="26" t="s">
        <v>38</v>
      </c>
    </row>
    <row r="9" spans="1:36" ht="23.25" customHeight="1" x14ac:dyDescent="0.35">
      <c r="A9" s="17" t="s">
        <v>51</v>
      </c>
      <c r="B9" s="18" t="s">
        <v>52</v>
      </c>
      <c r="C9" s="19" t="s">
        <v>37</v>
      </c>
      <c r="D9" s="29">
        <v>0.92717872069075347</v>
      </c>
      <c r="E9" s="21">
        <v>0</v>
      </c>
      <c r="F9" s="21">
        <v>0</v>
      </c>
      <c r="G9" s="21">
        <v>0</v>
      </c>
      <c r="H9" s="21">
        <v>0</v>
      </c>
      <c r="I9" s="21">
        <v>22.506490043735511</v>
      </c>
      <c r="J9" s="21" t="s">
        <v>90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22.865850752721244</v>
      </c>
      <c r="T9" s="21">
        <v>22.36779865671631</v>
      </c>
      <c r="U9" s="21">
        <v>22.619597367482513</v>
      </c>
      <c r="V9" s="21">
        <v>0</v>
      </c>
      <c r="W9" s="21">
        <v>0</v>
      </c>
      <c r="X9" s="21">
        <v>0</v>
      </c>
      <c r="Y9" s="21">
        <v>0</v>
      </c>
      <c r="Z9" s="21">
        <v>0</v>
      </c>
      <c r="AA9" s="21">
        <v>0</v>
      </c>
      <c r="AB9" s="21">
        <v>0</v>
      </c>
      <c r="AC9" s="21">
        <v>0</v>
      </c>
      <c r="AD9" s="23">
        <v>90.35973682065557</v>
      </c>
      <c r="AE9" s="19">
        <v>4</v>
      </c>
      <c r="AF9" s="19">
        <v>4</v>
      </c>
      <c r="AG9" s="24">
        <v>22.589934205163892</v>
      </c>
      <c r="AH9" s="25">
        <v>7</v>
      </c>
      <c r="AI9" s="26" t="s">
        <v>44</v>
      </c>
      <c r="AJ9" s="27"/>
    </row>
    <row r="10" spans="1:36" ht="23.25" customHeight="1" x14ac:dyDescent="0.35">
      <c r="A10" s="17" t="s">
        <v>53</v>
      </c>
      <c r="B10" s="18" t="s">
        <v>54</v>
      </c>
      <c r="C10" s="19" t="s">
        <v>41</v>
      </c>
      <c r="D10" s="29">
        <v>0.94638959323517446</v>
      </c>
      <c r="E10" s="22">
        <v>25</v>
      </c>
      <c r="F10" s="21">
        <v>23.939937883576413</v>
      </c>
      <c r="G10" s="21">
        <v>24.25201839106434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  <c r="Z10" s="21">
        <v>0</v>
      </c>
      <c r="AA10" s="21">
        <v>0</v>
      </c>
      <c r="AB10" s="21">
        <v>0</v>
      </c>
      <c r="AC10" s="21">
        <v>0</v>
      </c>
      <c r="AD10" s="31">
        <v>73.191956274640745</v>
      </c>
      <c r="AE10" s="19">
        <v>3</v>
      </c>
      <c r="AF10" s="19">
        <v>3</v>
      </c>
      <c r="AG10" s="24">
        <v>24.397318758213583</v>
      </c>
      <c r="AH10" s="25">
        <v>8</v>
      </c>
      <c r="AI10" s="26" t="s">
        <v>38</v>
      </c>
      <c r="AJ10" s="27"/>
    </row>
    <row r="11" spans="1:36" ht="23.25" customHeight="1" x14ac:dyDescent="0.35">
      <c r="A11" s="17" t="s">
        <v>55</v>
      </c>
      <c r="B11" s="18" t="s">
        <v>40</v>
      </c>
      <c r="C11" s="19" t="s">
        <v>41</v>
      </c>
      <c r="D11" s="29">
        <v>0.94413024492311715</v>
      </c>
      <c r="E11" s="21">
        <v>0</v>
      </c>
      <c r="F11" s="21">
        <v>0</v>
      </c>
      <c r="G11" s="21">
        <v>22.24831825890427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23.052420836934481</v>
      </c>
      <c r="R11" s="21">
        <v>0</v>
      </c>
      <c r="S11" s="21">
        <v>0</v>
      </c>
      <c r="T11" s="21">
        <v>15.665303718301857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  <c r="Z11" s="21">
        <v>0</v>
      </c>
      <c r="AA11" s="21">
        <v>0</v>
      </c>
      <c r="AB11" s="21">
        <v>0</v>
      </c>
      <c r="AC11" s="21">
        <v>0</v>
      </c>
      <c r="AD11" s="23">
        <v>60.966042814140607</v>
      </c>
      <c r="AE11" s="19">
        <v>3</v>
      </c>
      <c r="AF11" s="19">
        <v>3</v>
      </c>
      <c r="AG11" s="24">
        <v>20.322014271380201</v>
      </c>
      <c r="AH11" s="25">
        <v>9</v>
      </c>
      <c r="AI11" s="26" t="s">
        <v>38</v>
      </c>
      <c r="AJ11" s="27"/>
    </row>
    <row r="12" spans="1:36" ht="23.25" customHeight="1" x14ac:dyDescent="0.35">
      <c r="A12" s="17" t="s">
        <v>56</v>
      </c>
      <c r="B12" s="18" t="s">
        <v>40</v>
      </c>
      <c r="C12" s="28" t="s">
        <v>41</v>
      </c>
      <c r="D12" s="29">
        <v>0.94413024492311715</v>
      </c>
      <c r="E12" s="21">
        <v>0</v>
      </c>
      <c r="F12" s="21">
        <v>17.859108856717555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17.008536834427588</v>
      </c>
      <c r="R12" s="21">
        <v>0</v>
      </c>
      <c r="S12" s="21">
        <v>0</v>
      </c>
      <c r="T12" s="21">
        <v>0</v>
      </c>
      <c r="U12" s="21">
        <v>14.229689311420806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21">
        <v>0</v>
      </c>
      <c r="AB12" s="21">
        <v>0</v>
      </c>
      <c r="AC12" s="21">
        <v>0</v>
      </c>
      <c r="AD12" s="23">
        <v>49.097335002565949</v>
      </c>
      <c r="AE12" s="19">
        <v>3</v>
      </c>
      <c r="AF12" s="19">
        <v>3</v>
      </c>
      <c r="AG12" s="24">
        <v>16.365778334188651</v>
      </c>
      <c r="AH12" s="25">
        <v>10</v>
      </c>
      <c r="AI12" s="26" t="s">
        <v>38</v>
      </c>
      <c r="AJ12" s="27"/>
    </row>
    <row r="13" spans="1:36" ht="23.25" customHeight="1" x14ac:dyDescent="0.35">
      <c r="A13" s="17" t="s">
        <v>57</v>
      </c>
      <c r="B13" s="18" t="s">
        <v>58</v>
      </c>
      <c r="C13" s="28" t="s">
        <v>41</v>
      </c>
      <c r="D13" s="29">
        <v>0.92785896196338258</v>
      </c>
      <c r="E13" s="21">
        <v>0</v>
      </c>
      <c r="F13" s="21">
        <v>18.943910912116863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16.948430866478702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  <c r="AA13" s="21">
        <v>0</v>
      </c>
      <c r="AB13" s="21">
        <v>0</v>
      </c>
      <c r="AC13" s="21">
        <v>0</v>
      </c>
      <c r="AD13" s="23">
        <v>35.892341778595565</v>
      </c>
      <c r="AE13" s="19">
        <v>2</v>
      </c>
      <c r="AF13" s="19">
        <v>2</v>
      </c>
      <c r="AG13" s="24">
        <v>17.946170889297782</v>
      </c>
      <c r="AH13" s="25">
        <v>11</v>
      </c>
      <c r="AI13" s="26" t="s">
        <v>38</v>
      </c>
    </row>
    <row r="14" spans="1:36" ht="23.25" customHeight="1" x14ac:dyDescent="0.35">
      <c r="A14" s="17" t="s">
        <v>59</v>
      </c>
      <c r="B14" s="18" t="s">
        <v>50</v>
      </c>
      <c r="C14" s="28" t="s">
        <v>37</v>
      </c>
      <c r="D14" s="29">
        <v>0.97589576862214944</v>
      </c>
      <c r="E14" s="21">
        <v>10.702120553506546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10.780667328822332</v>
      </c>
      <c r="R14" s="21">
        <v>0</v>
      </c>
      <c r="S14" s="21">
        <v>0</v>
      </c>
      <c r="T14" s="21" t="s">
        <v>90</v>
      </c>
      <c r="U14" s="21" t="s">
        <v>90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21">
        <v>0</v>
      </c>
      <c r="AB14" s="21">
        <v>0</v>
      </c>
      <c r="AC14" s="21">
        <v>0</v>
      </c>
      <c r="AD14" s="23">
        <v>21.482787882328878</v>
      </c>
      <c r="AE14" s="19">
        <v>2</v>
      </c>
      <c r="AF14" s="19">
        <v>2</v>
      </c>
      <c r="AG14" s="24">
        <v>10.741393941164439</v>
      </c>
      <c r="AH14" s="25">
        <v>12</v>
      </c>
      <c r="AI14" s="26" t="s">
        <v>38</v>
      </c>
      <c r="AJ14" s="27"/>
    </row>
    <row r="15" spans="1:36" ht="23.25" customHeight="1" x14ac:dyDescent="0.35">
      <c r="A15" s="17" t="s">
        <v>60</v>
      </c>
      <c r="B15" s="18" t="s">
        <v>61</v>
      </c>
      <c r="C15" s="28" t="s">
        <v>41</v>
      </c>
      <c r="D15" s="29">
        <v>0.92825813631102927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19.224740300761539</v>
      </c>
      <c r="W15" s="21">
        <v>0</v>
      </c>
      <c r="X15" s="21">
        <v>0</v>
      </c>
      <c r="Y15" s="21">
        <v>0</v>
      </c>
      <c r="Z15" s="21">
        <v>0</v>
      </c>
      <c r="AA15" s="21">
        <v>0</v>
      </c>
      <c r="AB15" s="21">
        <v>0</v>
      </c>
      <c r="AC15" s="21">
        <v>0</v>
      </c>
      <c r="AD15" s="23">
        <v>19.224740300761539</v>
      </c>
      <c r="AE15" s="19">
        <v>1</v>
      </c>
      <c r="AF15" s="19">
        <v>1</v>
      </c>
      <c r="AG15" s="24">
        <v>19.224740300761539</v>
      </c>
      <c r="AH15" s="25">
        <v>13</v>
      </c>
      <c r="AI15" s="26" t="s">
        <v>44</v>
      </c>
    </row>
    <row r="16" spans="1:36" ht="23.25" customHeight="1" x14ac:dyDescent="0.35">
      <c r="A16" s="17" t="s">
        <v>62</v>
      </c>
      <c r="B16" s="18" t="s">
        <v>63</v>
      </c>
      <c r="C16" s="19" t="s">
        <v>41</v>
      </c>
      <c r="D16" s="29">
        <v>0.88178823946477192</v>
      </c>
      <c r="E16" s="21">
        <v>0</v>
      </c>
      <c r="F16" s="21">
        <v>0</v>
      </c>
      <c r="G16" s="21" t="s">
        <v>90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19.217437802091524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  <c r="AA16" s="21">
        <v>0</v>
      </c>
      <c r="AB16" s="21">
        <v>0</v>
      </c>
      <c r="AC16" s="21">
        <v>0</v>
      </c>
      <c r="AD16" s="23">
        <v>19.217437802091524</v>
      </c>
      <c r="AE16" s="19">
        <v>1</v>
      </c>
      <c r="AF16" s="19">
        <v>1</v>
      </c>
      <c r="AG16" s="24">
        <v>19.217437802091524</v>
      </c>
      <c r="AH16" s="25">
        <v>14</v>
      </c>
      <c r="AI16" s="26" t="s">
        <v>44</v>
      </c>
      <c r="AJ16" s="27"/>
    </row>
    <row r="17" spans="1:36" ht="23.25" customHeight="1" x14ac:dyDescent="0.35">
      <c r="A17" s="17" t="s">
        <v>64</v>
      </c>
      <c r="B17" s="18" t="s">
        <v>65</v>
      </c>
      <c r="C17" s="19" t="s">
        <v>41</v>
      </c>
      <c r="D17" s="29">
        <v>0.95597710347985099</v>
      </c>
      <c r="E17" s="21">
        <v>0</v>
      </c>
      <c r="F17" s="21">
        <v>0</v>
      </c>
      <c r="G17" s="21">
        <v>0</v>
      </c>
      <c r="H17" s="21">
        <v>16.026756610015255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  <c r="AA17" s="21">
        <v>0</v>
      </c>
      <c r="AB17" s="21">
        <v>0</v>
      </c>
      <c r="AC17" s="21">
        <v>0</v>
      </c>
      <c r="AD17" s="23">
        <v>16.026756610015255</v>
      </c>
      <c r="AE17" s="19">
        <v>1</v>
      </c>
      <c r="AF17" s="19">
        <v>1</v>
      </c>
      <c r="AG17" s="24">
        <v>16.026756610015255</v>
      </c>
      <c r="AH17" s="25">
        <v>15</v>
      </c>
      <c r="AI17" s="26" t="s">
        <v>38</v>
      </c>
      <c r="AJ17" s="27"/>
    </row>
    <row r="18" spans="1:36" ht="23.25" customHeight="1" x14ac:dyDescent="0.35">
      <c r="A18" s="17" t="s">
        <v>66</v>
      </c>
      <c r="B18" s="18" t="s">
        <v>63</v>
      </c>
      <c r="C18" s="28" t="s">
        <v>41</v>
      </c>
      <c r="D18" s="29">
        <v>0.91513764210432436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0</v>
      </c>
      <c r="AB18" s="21">
        <v>0</v>
      </c>
      <c r="AC18" s="21">
        <v>0</v>
      </c>
      <c r="AD18" s="23">
        <v>0</v>
      </c>
      <c r="AE18" s="19">
        <v>0</v>
      </c>
      <c r="AF18" s="19">
        <v>0</v>
      </c>
      <c r="AG18" s="24" t="s">
        <v>91</v>
      </c>
      <c r="AH18" s="25" t="s">
        <v>91</v>
      </c>
      <c r="AI18" s="26" t="s">
        <v>44</v>
      </c>
      <c r="AJ18" s="27"/>
    </row>
    <row r="19" spans="1:36" ht="23.25" customHeight="1" x14ac:dyDescent="0.35">
      <c r="A19" s="17" t="s">
        <v>67</v>
      </c>
      <c r="B19" s="18" t="s">
        <v>40</v>
      </c>
      <c r="C19" s="19" t="s">
        <v>37</v>
      </c>
      <c r="D19" s="29">
        <v>0.97946029679218749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  <c r="AB19" s="21">
        <v>0</v>
      </c>
      <c r="AC19" s="21">
        <v>0</v>
      </c>
      <c r="AD19" s="23">
        <v>0</v>
      </c>
      <c r="AE19" s="19">
        <v>0</v>
      </c>
      <c r="AF19" s="19">
        <v>0</v>
      </c>
      <c r="AG19" s="24" t="s">
        <v>91</v>
      </c>
      <c r="AH19" s="25" t="s">
        <v>91</v>
      </c>
      <c r="AI19" s="26" t="s">
        <v>38</v>
      </c>
      <c r="AJ19" s="27"/>
    </row>
    <row r="20" spans="1:36" ht="23.25" customHeight="1" x14ac:dyDescent="0.35">
      <c r="A20" s="17" t="s">
        <v>68</v>
      </c>
      <c r="B20" s="18" t="s">
        <v>69</v>
      </c>
      <c r="C20" s="19" t="s">
        <v>37</v>
      </c>
      <c r="D20" s="29">
        <v>0.98572168236470603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1">
        <v>0</v>
      </c>
      <c r="AA20" s="21">
        <v>0</v>
      </c>
      <c r="AB20" s="21">
        <v>0</v>
      </c>
      <c r="AC20" s="21">
        <v>0</v>
      </c>
      <c r="AD20" s="23">
        <v>0</v>
      </c>
      <c r="AE20" s="19">
        <v>0</v>
      </c>
      <c r="AF20" s="19">
        <v>0</v>
      </c>
      <c r="AG20" s="24" t="s">
        <v>91</v>
      </c>
      <c r="AH20" s="25" t="s">
        <v>91</v>
      </c>
      <c r="AI20" s="26" t="s">
        <v>44</v>
      </c>
      <c r="AJ20" s="27"/>
    </row>
    <row r="21" spans="1:36" ht="23.25" customHeight="1" x14ac:dyDescent="0.35">
      <c r="A21" s="18"/>
      <c r="B21" s="18"/>
      <c r="C21" s="28"/>
      <c r="D21" s="29"/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3">
        <v>0</v>
      </c>
      <c r="AE21" s="19">
        <v>0</v>
      </c>
      <c r="AF21" s="19">
        <v>0</v>
      </c>
      <c r="AG21" s="24" t="s">
        <v>91</v>
      </c>
      <c r="AH21" s="25" t="s">
        <v>91</v>
      </c>
      <c r="AI21" s="26"/>
    </row>
    <row r="22" spans="1:36" s="43" customFormat="1" ht="45.75" customHeight="1" x14ac:dyDescent="0.25">
      <c r="A22" s="32" t="s">
        <v>70</v>
      </c>
      <c r="B22" s="33"/>
      <c r="C22" s="33"/>
      <c r="D22" s="34"/>
      <c r="E22" s="35">
        <f t="shared" ref="E22:AC22" si="0">COUNTIF((E3:E21),"&gt;1")</f>
        <v>4</v>
      </c>
      <c r="F22" s="35">
        <f t="shared" si="0"/>
        <v>4</v>
      </c>
      <c r="G22" s="36">
        <f t="shared" si="0"/>
        <v>4</v>
      </c>
      <c r="H22" s="36">
        <f t="shared" si="0"/>
        <v>3</v>
      </c>
      <c r="I22" s="36">
        <f t="shared" si="0"/>
        <v>4</v>
      </c>
      <c r="J22" s="35">
        <f t="shared" si="0"/>
        <v>0</v>
      </c>
      <c r="K22" s="36">
        <f t="shared" si="0"/>
        <v>0</v>
      </c>
      <c r="L22" s="36">
        <f t="shared" si="0"/>
        <v>0</v>
      </c>
      <c r="M22" s="36">
        <f t="shared" si="0"/>
        <v>0</v>
      </c>
      <c r="N22" s="36">
        <f t="shared" si="0"/>
        <v>0</v>
      </c>
      <c r="O22" s="36">
        <f t="shared" si="0"/>
        <v>0</v>
      </c>
      <c r="P22" s="36">
        <f t="shared" si="0"/>
        <v>0</v>
      </c>
      <c r="Q22" s="36">
        <f t="shared" si="0"/>
        <v>7</v>
      </c>
      <c r="R22" s="36">
        <f t="shared" si="0"/>
        <v>4</v>
      </c>
      <c r="S22" s="36">
        <f t="shared" si="0"/>
        <v>3</v>
      </c>
      <c r="T22" s="36">
        <f t="shared" si="0"/>
        <v>9</v>
      </c>
      <c r="U22" s="36">
        <f t="shared" si="0"/>
        <v>8</v>
      </c>
      <c r="V22" s="36">
        <f t="shared" si="0"/>
        <v>4</v>
      </c>
      <c r="W22" s="36">
        <f t="shared" si="0"/>
        <v>0</v>
      </c>
      <c r="X22" s="36">
        <f t="shared" si="0"/>
        <v>0</v>
      </c>
      <c r="Y22" s="36">
        <f t="shared" si="0"/>
        <v>0</v>
      </c>
      <c r="Z22" s="36">
        <f t="shared" si="0"/>
        <v>0</v>
      </c>
      <c r="AA22" s="36">
        <f t="shared" si="0"/>
        <v>0</v>
      </c>
      <c r="AB22" s="36">
        <f t="shared" si="0"/>
        <v>0</v>
      </c>
      <c r="AC22" s="36">
        <f t="shared" si="0"/>
        <v>0</v>
      </c>
      <c r="AD22" s="37"/>
      <c r="AE22" s="38">
        <f>SUM(AE3:AE21)</f>
        <v>54</v>
      </c>
      <c r="AF22" s="39">
        <f>COUNT(E22:Y22)</f>
        <v>21</v>
      </c>
      <c r="AG22" s="40">
        <f>+AE22/AF22</f>
        <v>2.5714285714285716</v>
      </c>
      <c r="AH22" s="41"/>
      <c r="AI22" s="42"/>
      <c r="AJ22" s="44"/>
    </row>
    <row r="23" spans="1:36" ht="18" customHeight="1" x14ac:dyDescent="0.25">
      <c r="A23">
        <v>1</v>
      </c>
      <c r="B23">
        <v>2</v>
      </c>
      <c r="C23">
        <v>3</v>
      </c>
      <c r="D23">
        <v>4</v>
      </c>
      <c r="E23">
        <v>5</v>
      </c>
      <c r="F23">
        <v>6</v>
      </c>
      <c r="G23">
        <v>7</v>
      </c>
      <c r="H23">
        <v>8</v>
      </c>
      <c r="I23">
        <v>9</v>
      </c>
      <c r="J23">
        <v>10</v>
      </c>
      <c r="K23">
        <v>11</v>
      </c>
      <c r="L23">
        <v>12</v>
      </c>
      <c r="M23">
        <v>13</v>
      </c>
      <c r="N23">
        <v>14</v>
      </c>
      <c r="O23">
        <v>15</v>
      </c>
      <c r="P23">
        <v>16</v>
      </c>
      <c r="Q23">
        <v>17</v>
      </c>
      <c r="R23">
        <v>18</v>
      </c>
      <c r="S23">
        <v>19</v>
      </c>
      <c r="T23">
        <v>20</v>
      </c>
      <c r="U23">
        <v>21</v>
      </c>
      <c r="V23">
        <v>22</v>
      </c>
      <c r="W23">
        <v>23</v>
      </c>
      <c r="X23">
        <v>24</v>
      </c>
      <c r="Y23">
        <v>25</v>
      </c>
      <c r="Z23">
        <v>25</v>
      </c>
      <c r="AA23">
        <v>25</v>
      </c>
      <c r="AB23">
        <v>25</v>
      </c>
      <c r="AC23">
        <v>25</v>
      </c>
      <c r="AD23">
        <v>26</v>
      </c>
      <c r="AE23">
        <v>27</v>
      </c>
      <c r="AF23">
        <v>28</v>
      </c>
      <c r="AG23">
        <v>29</v>
      </c>
      <c r="AH23">
        <v>30</v>
      </c>
      <c r="AI23">
        <v>31</v>
      </c>
    </row>
    <row r="24" spans="1:36" s="45" customFormat="1" ht="18" customHeight="1" x14ac:dyDescent="0.25">
      <c r="A24" s="71" t="s">
        <v>71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3"/>
      <c r="AJ24" s="15"/>
    </row>
    <row r="25" spans="1:36" s="16" customFormat="1" ht="136.5" customHeight="1" x14ac:dyDescent="0.25">
      <c r="A25" s="3" t="s">
        <v>0</v>
      </c>
      <c r="B25" s="3" t="s">
        <v>1</v>
      </c>
      <c r="C25" s="4" t="s">
        <v>2</v>
      </c>
      <c r="D25" s="5" t="s">
        <v>3</v>
      </c>
      <c r="E25" s="6" t="s">
        <v>4</v>
      </c>
      <c r="F25" s="7" t="s">
        <v>5</v>
      </c>
      <c r="G25" s="8" t="s">
        <v>6</v>
      </c>
      <c r="H25" s="9" t="s">
        <v>7</v>
      </c>
      <c r="I25" s="8" t="s">
        <v>8</v>
      </c>
      <c r="J25" s="8" t="s">
        <v>9</v>
      </c>
      <c r="K25" s="9" t="s">
        <v>10</v>
      </c>
      <c r="L25" s="9" t="s">
        <v>11</v>
      </c>
      <c r="M25" s="9" t="s">
        <v>12</v>
      </c>
      <c r="N25" s="9" t="s">
        <v>13</v>
      </c>
      <c r="O25" s="8" t="s">
        <v>14</v>
      </c>
      <c r="P25" s="8" t="s">
        <v>15</v>
      </c>
      <c r="Q25" s="9" t="s">
        <v>16</v>
      </c>
      <c r="R25" s="9" t="s">
        <v>17</v>
      </c>
      <c r="S25" s="8" t="s">
        <v>18</v>
      </c>
      <c r="T25" s="8" t="s">
        <v>19</v>
      </c>
      <c r="U25" s="8" t="s">
        <v>20</v>
      </c>
      <c r="V25" s="8" t="s">
        <v>21</v>
      </c>
      <c r="W25" s="9" t="s">
        <v>22</v>
      </c>
      <c r="X25" s="9" t="s">
        <v>23</v>
      </c>
      <c r="Y25" s="10" t="s">
        <v>24</v>
      </c>
      <c r="Z25" s="10" t="s">
        <v>25</v>
      </c>
      <c r="AA25" s="8" t="s">
        <v>26</v>
      </c>
      <c r="AB25" s="10" t="s">
        <v>27</v>
      </c>
      <c r="AC25" s="8" t="s">
        <v>28</v>
      </c>
      <c r="AD25" s="11" t="s">
        <v>29</v>
      </c>
      <c r="AE25" s="12" t="s">
        <v>30</v>
      </c>
      <c r="AF25" s="12" t="s">
        <v>31</v>
      </c>
      <c r="AG25" s="12" t="s">
        <v>32</v>
      </c>
      <c r="AH25" s="13" t="s">
        <v>33</v>
      </c>
      <c r="AI25" s="46" t="s">
        <v>72</v>
      </c>
      <c r="AJ25" s="15"/>
    </row>
    <row r="26" spans="1:36" ht="23.25" customHeight="1" x14ac:dyDescent="0.35">
      <c r="A26" s="17" t="s">
        <v>42</v>
      </c>
      <c r="B26" s="18" t="s">
        <v>43</v>
      </c>
      <c r="C26" s="19" t="s">
        <v>41</v>
      </c>
      <c r="D26" s="29">
        <v>0.90959745585328933</v>
      </c>
      <c r="E26" s="47">
        <v>0</v>
      </c>
      <c r="F26" s="47">
        <v>0</v>
      </c>
      <c r="G26" s="47">
        <v>23.89987090503859</v>
      </c>
      <c r="H26" s="47">
        <v>0</v>
      </c>
      <c r="I26" s="47">
        <v>0</v>
      </c>
      <c r="J26" s="47" t="s">
        <v>90</v>
      </c>
      <c r="K26" s="47">
        <v>0</v>
      </c>
      <c r="L26" s="47">
        <v>0</v>
      </c>
      <c r="M26" s="47">
        <v>0</v>
      </c>
      <c r="N26" s="47">
        <v>0</v>
      </c>
      <c r="O26" s="47">
        <v>0</v>
      </c>
      <c r="P26" s="47">
        <v>0</v>
      </c>
      <c r="Q26" s="48">
        <v>25</v>
      </c>
      <c r="R26" s="47">
        <v>0</v>
      </c>
      <c r="S26" s="47">
        <v>23.080250567644846</v>
      </c>
      <c r="T26" s="47">
        <v>24.463963034052711</v>
      </c>
      <c r="U26" s="47">
        <v>22.061478622628968</v>
      </c>
      <c r="V26" s="48">
        <v>25</v>
      </c>
      <c r="W26" s="47">
        <v>0</v>
      </c>
      <c r="X26" s="47">
        <v>0</v>
      </c>
      <c r="Y26" s="47">
        <v>0</v>
      </c>
      <c r="Z26" s="47">
        <v>0</v>
      </c>
      <c r="AA26" s="47">
        <v>0</v>
      </c>
      <c r="AB26" s="47">
        <v>0</v>
      </c>
      <c r="AC26" s="47">
        <v>0</v>
      </c>
      <c r="AD26" s="23">
        <v>143.5055631293651</v>
      </c>
      <c r="AE26" s="19">
        <v>6</v>
      </c>
      <c r="AF26" s="19">
        <v>6</v>
      </c>
      <c r="AG26" s="24">
        <v>23.917593854894182</v>
      </c>
      <c r="AH26" s="25">
        <v>3</v>
      </c>
      <c r="AI26" s="49">
        <v>1</v>
      </c>
    </row>
    <row r="27" spans="1:36" ht="23.25" customHeight="1" x14ac:dyDescent="0.35">
      <c r="A27" s="17" t="s">
        <v>51</v>
      </c>
      <c r="B27" s="18" t="s">
        <v>52</v>
      </c>
      <c r="C27" s="19" t="s">
        <v>37</v>
      </c>
      <c r="D27" s="29">
        <v>0.92717872069075347</v>
      </c>
      <c r="E27" s="47">
        <v>0</v>
      </c>
      <c r="F27" s="47">
        <v>0</v>
      </c>
      <c r="G27" s="47">
        <v>0</v>
      </c>
      <c r="H27" s="47">
        <v>0</v>
      </c>
      <c r="I27" s="47">
        <v>22.506490043735511</v>
      </c>
      <c r="J27" s="47" t="s">
        <v>90</v>
      </c>
      <c r="K27" s="47">
        <v>0</v>
      </c>
      <c r="L27" s="47">
        <v>0</v>
      </c>
      <c r="M27" s="47">
        <v>0</v>
      </c>
      <c r="N27" s="47">
        <v>0</v>
      </c>
      <c r="O27" s="47">
        <v>0</v>
      </c>
      <c r="P27" s="47">
        <v>0</v>
      </c>
      <c r="Q27" s="47">
        <v>0</v>
      </c>
      <c r="R27" s="47">
        <v>0</v>
      </c>
      <c r="S27" s="47">
        <v>22.865850752721244</v>
      </c>
      <c r="T27" s="47">
        <v>22.36779865671631</v>
      </c>
      <c r="U27" s="47">
        <v>22.619597367482513</v>
      </c>
      <c r="V27" s="47">
        <v>0</v>
      </c>
      <c r="W27" s="47">
        <v>0</v>
      </c>
      <c r="X27" s="47">
        <v>0</v>
      </c>
      <c r="Y27" s="47">
        <v>0</v>
      </c>
      <c r="Z27" s="47">
        <v>0</v>
      </c>
      <c r="AA27" s="47">
        <v>0</v>
      </c>
      <c r="AB27" s="47">
        <v>0</v>
      </c>
      <c r="AC27" s="47">
        <v>0</v>
      </c>
      <c r="AD27" s="23">
        <v>90.35973682065557</v>
      </c>
      <c r="AE27" s="19">
        <v>4</v>
      </c>
      <c r="AF27" s="19">
        <v>4</v>
      </c>
      <c r="AG27" s="24">
        <v>22.589934205163892</v>
      </c>
      <c r="AH27" s="25">
        <v>7</v>
      </c>
      <c r="AI27" s="49">
        <v>2</v>
      </c>
    </row>
    <row r="28" spans="1:36" ht="23.25" customHeight="1" x14ac:dyDescent="0.35">
      <c r="A28" s="17" t="s">
        <v>60</v>
      </c>
      <c r="B28" s="18" t="s">
        <v>61</v>
      </c>
      <c r="C28" s="19" t="s">
        <v>41</v>
      </c>
      <c r="D28" s="29">
        <v>0.92825813631102927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47">
        <v>0</v>
      </c>
      <c r="U28" s="47">
        <v>0</v>
      </c>
      <c r="V28" s="47">
        <v>19.224740300761539</v>
      </c>
      <c r="W28" s="47">
        <v>0</v>
      </c>
      <c r="X28" s="47">
        <v>0</v>
      </c>
      <c r="Y28" s="47">
        <v>0</v>
      </c>
      <c r="Z28" s="47">
        <v>0</v>
      </c>
      <c r="AA28" s="47">
        <v>0</v>
      </c>
      <c r="AB28" s="47">
        <v>0</v>
      </c>
      <c r="AC28" s="47">
        <v>0</v>
      </c>
      <c r="AD28" s="23">
        <v>19.224740300761539</v>
      </c>
      <c r="AE28" s="19">
        <v>1</v>
      </c>
      <c r="AF28" s="19">
        <v>1</v>
      </c>
      <c r="AG28" s="24">
        <v>19.224740300761539</v>
      </c>
      <c r="AH28" s="25">
        <v>13</v>
      </c>
      <c r="AI28" s="49">
        <v>3</v>
      </c>
    </row>
    <row r="29" spans="1:36" ht="23.25" customHeight="1" x14ac:dyDescent="0.35">
      <c r="A29" s="17" t="s">
        <v>62</v>
      </c>
      <c r="B29" s="18" t="s">
        <v>63</v>
      </c>
      <c r="C29" s="19" t="s">
        <v>41</v>
      </c>
      <c r="D29" s="29">
        <v>0.88178823946477192</v>
      </c>
      <c r="E29" s="47">
        <v>0</v>
      </c>
      <c r="F29" s="47">
        <v>0</v>
      </c>
      <c r="G29" s="47" t="s">
        <v>90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v>0</v>
      </c>
      <c r="P29" s="47">
        <v>0</v>
      </c>
      <c r="Q29" s="47">
        <v>0</v>
      </c>
      <c r="R29" s="47">
        <v>0</v>
      </c>
      <c r="S29" s="47">
        <v>0</v>
      </c>
      <c r="T29" s="47">
        <v>19.217437802091524</v>
      </c>
      <c r="U29" s="47">
        <v>0</v>
      </c>
      <c r="V29" s="47">
        <v>0</v>
      </c>
      <c r="W29" s="47">
        <v>0</v>
      </c>
      <c r="X29" s="47">
        <v>0</v>
      </c>
      <c r="Y29" s="47">
        <v>0</v>
      </c>
      <c r="Z29" s="47">
        <v>0</v>
      </c>
      <c r="AA29" s="47">
        <v>0</v>
      </c>
      <c r="AB29" s="47">
        <v>0</v>
      </c>
      <c r="AC29" s="47">
        <v>0</v>
      </c>
      <c r="AD29" s="23">
        <v>19.217437802091524</v>
      </c>
      <c r="AE29" s="19">
        <v>1</v>
      </c>
      <c r="AF29" s="19">
        <v>1</v>
      </c>
      <c r="AG29" s="24">
        <v>19.217437802091524</v>
      </c>
      <c r="AH29" s="25">
        <v>14</v>
      </c>
      <c r="AI29" s="49">
        <v>4</v>
      </c>
    </row>
    <row r="30" spans="1:36" ht="23.25" customHeight="1" x14ac:dyDescent="0.35">
      <c r="A30" s="17" t="s">
        <v>66</v>
      </c>
      <c r="B30" s="18" t="s">
        <v>63</v>
      </c>
      <c r="C30" s="19" t="s">
        <v>41</v>
      </c>
      <c r="D30" s="29">
        <v>0.91513764210432436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v>0</v>
      </c>
      <c r="P30" s="47">
        <v>0</v>
      </c>
      <c r="Q30" s="47">
        <v>0</v>
      </c>
      <c r="R30" s="47">
        <v>0</v>
      </c>
      <c r="S30" s="47">
        <v>0</v>
      </c>
      <c r="T30" s="47">
        <v>0</v>
      </c>
      <c r="U30" s="47">
        <v>0</v>
      </c>
      <c r="V30" s="47">
        <v>0</v>
      </c>
      <c r="W30" s="47">
        <v>0</v>
      </c>
      <c r="X30" s="47">
        <v>0</v>
      </c>
      <c r="Y30" s="47">
        <v>0</v>
      </c>
      <c r="Z30" s="47">
        <v>0</v>
      </c>
      <c r="AA30" s="47">
        <v>0</v>
      </c>
      <c r="AB30" s="47">
        <v>0</v>
      </c>
      <c r="AC30" s="47">
        <v>0</v>
      </c>
      <c r="AD30" s="23">
        <v>0</v>
      </c>
      <c r="AE30" s="19">
        <v>0</v>
      </c>
      <c r="AF30" s="19">
        <v>0</v>
      </c>
      <c r="AG30" s="24" t="s">
        <v>91</v>
      </c>
      <c r="AH30" s="25" t="s">
        <v>91</v>
      </c>
      <c r="AI30" s="49" t="s">
        <v>91</v>
      </c>
    </row>
    <row r="31" spans="1:36" s="45" customFormat="1" ht="18" customHeight="1" x14ac:dyDescent="0.25">
      <c r="A31" s="74" t="s">
        <v>73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3"/>
      <c r="AJ31" s="15"/>
    </row>
    <row r="32" spans="1:36" s="16" customFormat="1" ht="136.5" customHeight="1" x14ac:dyDescent="0.25">
      <c r="A32" s="3" t="s">
        <v>0</v>
      </c>
      <c r="B32" s="3" t="s">
        <v>1</v>
      </c>
      <c r="C32" s="4" t="s">
        <v>2</v>
      </c>
      <c r="D32" s="5" t="s">
        <v>3</v>
      </c>
      <c r="E32" s="6" t="s">
        <v>4</v>
      </c>
      <c r="F32" s="7" t="s">
        <v>5</v>
      </c>
      <c r="G32" s="8" t="s">
        <v>6</v>
      </c>
      <c r="H32" s="9" t="s">
        <v>7</v>
      </c>
      <c r="I32" s="8" t="s">
        <v>8</v>
      </c>
      <c r="J32" s="8" t="s">
        <v>9</v>
      </c>
      <c r="K32" s="9" t="s">
        <v>10</v>
      </c>
      <c r="L32" s="9" t="s">
        <v>11</v>
      </c>
      <c r="M32" s="9" t="s">
        <v>12</v>
      </c>
      <c r="N32" s="9" t="s">
        <v>13</v>
      </c>
      <c r="O32" s="8" t="s">
        <v>14</v>
      </c>
      <c r="P32" s="8" t="s">
        <v>15</v>
      </c>
      <c r="Q32" s="9" t="s">
        <v>16</v>
      </c>
      <c r="R32" s="9" t="s">
        <v>17</v>
      </c>
      <c r="S32" s="8" t="s">
        <v>18</v>
      </c>
      <c r="T32" s="8" t="s">
        <v>19</v>
      </c>
      <c r="U32" s="8" t="s">
        <v>20</v>
      </c>
      <c r="V32" s="8" t="s">
        <v>21</v>
      </c>
      <c r="W32" s="9" t="s">
        <v>22</v>
      </c>
      <c r="X32" s="9" t="s">
        <v>23</v>
      </c>
      <c r="Y32" s="10" t="s">
        <v>24</v>
      </c>
      <c r="Z32" s="10" t="s">
        <v>25</v>
      </c>
      <c r="AA32" s="8" t="s">
        <v>26</v>
      </c>
      <c r="AB32" s="10" t="s">
        <v>27</v>
      </c>
      <c r="AC32" s="8" t="s">
        <v>28</v>
      </c>
      <c r="AD32" s="11" t="s">
        <v>29</v>
      </c>
      <c r="AE32" s="12" t="s">
        <v>30</v>
      </c>
      <c r="AF32" s="12" t="s">
        <v>31</v>
      </c>
      <c r="AG32" s="12" t="s">
        <v>32</v>
      </c>
      <c r="AH32" s="13" t="s">
        <v>33</v>
      </c>
      <c r="AI32" s="46" t="s">
        <v>72</v>
      </c>
      <c r="AJ32" s="15"/>
    </row>
    <row r="33" spans="1:35" ht="23.25" customHeight="1" x14ac:dyDescent="0.35">
      <c r="A33" s="17" t="s">
        <v>35</v>
      </c>
      <c r="B33" s="18" t="s">
        <v>36</v>
      </c>
      <c r="C33" s="19" t="s">
        <v>37</v>
      </c>
      <c r="D33" s="29">
        <v>0.97575915145345882</v>
      </c>
      <c r="E33" s="47">
        <v>0</v>
      </c>
      <c r="F33" s="48">
        <v>25</v>
      </c>
      <c r="G33" s="48">
        <v>25</v>
      </c>
      <c r="H33" s="47">
        <v>0</v>
      </c>
      <c r="I33" s="47">
        <v>21.302062268102226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v>0</v>
      </c>
      <c r="P33" s="47">
        <v>0</v>
      </c>
      <c r="Q33" s="47">
        <v>24.141839446535378</v>
      </c>
      <c r="R33" s="47">
        <v>23.993594376917414</v>
      </c>
      <c r="S33" s="47">
        <v>0</v>
      </c>
      <c r="T33" s="47">
        <v>23.287352546278854</v>
      </c>
      <c r="U33" s="47">
        <v>23.124977136404127</v>
      </c>
      <c r="V33" s="47">
        <v>0</v>
      </c>
      <c r="W33" s="47">
        <v>0</v>
      </c>
      <c r="X33" s="47">
        <v>0</v>
      </c>
      <c r="Y33" s="47">
        <v>0</v>
      </c>
      <c r="Z33" s="47">
        <v>0</v>
      </c>
      <c r="AA33" s="47">
        <v>0</v>
      </c>
      <c r="AB33" s="47">
        <v>0</v>
      </c>
      <c r="AC33" s="47">
        <v>0</v>
      </c>
      <c r="AD33" s="23">
        <v>165.84982577423798</v>
      </c>
      <c r="AE33" s="19">
        <v>7</v>
      </c>
      <c r="AF33" s="19">
        <v>7</v>
      </c>
      <c r="AG33" s="24">
        <v>23.692832253462569</v>
      </c>
      <c r="AH33" s="25">
        <v>1</v>
      </c>
      <c r="AI33" s="49">
        <v>1</v>
      </c>
    </row>
    <row r="34" spans="1:35" ht="23.25" customHeight="1" x14ac:dyDescent="0.35">
      <c r="A34" s="17" t="s">
        <v>39</v>
      </c>
      <c r="B34" s="18" t="s">
        <v>40</v>
      </c>
      <c r="C34" s="19" t="s">
        <v>41</v>
      </c>
      <c r="D34" s="29">
        <v>0.94462448854411196</v>
      </c>
      <c r="E34" s="47">
        <v>0</v>
      </c>
      <c r="F34" s="47">
        <v>0</v>
      </c>
      <c r="G34" s="47">
        <v>0</v>
      </c>
      <c r="H34" s="48">
        <v>25</v>
      </c>
      <c r="I34" s="47">
        <v>23.484078507330338</v>
      </c>
      <c r="J34" s="47" t="s">
        <v>90</v>
      </c>
      <c r="K34" s="47">
        <v>0</v>
      </c>
      <c r="L34" s="47">
        <v>0</v>
      </c>
      <c r="M34" s="47">
        <v>0</v>
      </c>
      <c r="N34" s="47">
        <v>0</v>
      </c>
      <c r="O34" s="47">
        <v>0</v>
      </c>
      <c r="P34" s="47">
        <v>0</v>
      </c>
      <c r="Q34" s="47">
        <v>0</v>
      </c>
      <c r="R34" s="48">
        <v>25</v>
      </c>
      <c r="S34" s="48">
        <v>25</v>
      </c>
      <c r="T34" s="48">
        <v>25</v>
      </c>
      <c r="U34" s="48">
        <v>25</v>
      </c>
      <c r="V34" s="47">
        <v>0</v>
      </c>
      <c r="W34" s="47">
        <v>0</v>
      </c>
      <c r="X34" s="47">
        <v>0</v>
      </c>
      <c r="Y34" s="47">
        <v>0</v>
      </c>
      <c r="Z34" s="47">
        <v>0</v>
      </c>
      <c r="AA34" s="47">
        <v>0</v>
      </c>
      <c r="AB34" s="47">
        <v>0</v>
      </c>
      <c r="AC34" s="47">
        <v>0</v>
      </c>
      <c r="AD34" s="23">
        <v>148.48407850733034</v>
      </c>
      <c r="AE34" s="19">
        <v>6</v>
      </c>
      <c r="AF34" s="19">
        <v>6</v>
      </c>
      <c r="AG34" s="24">
        <v>24.747346417888391</v>
      </c>
      <c r="AH34" s="25">
        <v>2</v>
      </c>
      <c r="AI34" s="49">
        <v>2</v>
      </c>
    </row>
    <row r="35" spans="1:35" ht="23.25" customHeight="1" x14ac:dyDescent="0.35">
      <c r="A35" s="17" t="s">
        <v>45</v>
      </c>
      <c r="B35" s="18" t="s">
        <v>46</v>
      </c>
      <c r="C35" s="19" t="s">
        <v>41</v>
      </c>
      <c r="D35" s="29">
        <v>0.93839394602711024</v>
      </c>
      <c r="E35" s="47">
        <v>0</v>
      </c>
      <c r="F35" s="47">
        <v>0</v>
      </c>
      <c r="G35" s="47">
        <v>0</v>
      </c>
      <c r="H35" s="47">
        <v>24.005384364249643</v>
      </c>
      <c r="I35" s="48">
        <v>25</v>
      </c>
      <c r="J35" s="47" t="s">
        <v>90</v>
      </c>
      <c r="K35" s="47">
        <v>0</v>
      </c>
      <c r="L35" s="47">
        <v>0</v>
      </c>
      <c r="M35" s="47">
        <v>0</v>
      </c>
      <c r="N35" s="47">
        <v>0</v>
      </c>
      <c r="O35" s="47">
        <v>0</v>
      </c>
      <c r="P35" s="47">
        <v>0</v>
      </c>
      <c r="Q35" s="47">
        <v>0</v>
      </c>
      <c r="R35" s="47">
        <v>23.836234031970726</v>
      </c>
      <c r="S35" s="47">
        <v>0</v>
      </c>
      <c r="T35" s="47">
        <v>24.695056042387378</v>
      </c>
      <c r="U35" s="47">
        <v>23.320518540865891</v>
      </c>
      <c r="V35" s="47">
        <v>0</v>
      </c>
      <c r="W35" s="47">
        <v>0</v>
      </c>
      <c r="X35" s="47">
        <v>0</v>
      </c>
      <c r="Y35" s="47">
        <v>0</v>
      </c>
      <c r="Z35" s="47">
        <v>0</v>
      </c>
      <c r="AA35" s="47">
        <v>0</v>
      </c>
      <c r="AB35" s="47">
        <v>0</v>
      </c>
      <c r="AC35" s="47">
        <v>0</v>
      </c>
      <c r="AD35" s="23">
        <v>120.85719297947364</v>
      </c>
      <c r="AE35" s="19">
        <v>5</v>
      </c>
      <c r="AF35" s="19">
        <v>5</v>
      </c>
      <c r="AG35" s="24">
        <v>24.171438595894728</v>
      </c>
      <c r="AH35" s="25">
        <v>4</v>
      </c>
      <c r="AI35" s="49">
        <v>3</v>
      </c>
    </row>
    <row r="36" spans="1:35" ht="23.25" customHeight="1" x14ac:dyDescent="0.35">
      <c r="A36" s="17" t="s">
        <v>47</v>
      </c>
      <c r="B36" s="18" t="s">
        <v>48</v>
      </c>
      <c r="C36" s="19" t="s">
        <v>37</v>
      </c>
      <c r="D36" s="29">
        <v>0.98848710485559299</v>
      </c>
      <c r="E36" s="47">
        <v>22.006061178007648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v>0</v>
      </c>
      <c r="P36" s="47">
        <v>0</v>
      </c>
      <c r="Q36" s="47">
        <v>22.516124085289782</v>
      </c>
      <c r="R36" s="47">
        <v>0</v>
      </c>
      <c r="S36" s="47">
        <v>0</v>
      </c>
      <c r="T36" s="47">
        <v>19.501224760509317</v>
      </c>
      <c r="U36" s="47">
        <v>21.271587220112323</v>
      </c>
      <c r="V36" s="47">
        <v>24.332024172396785</v>
      </c>
      <c r="W36" s="47">
        <v>0</v>
      </c>
      <c r="X36" s="47">
        <v>0</v>
      </c>
      <c r="Y36" s="47">
        <v>0</v>
      </c>
      <c r="Z36" s="47">
        <v>0</v>
      </c>
      <c r="AA36" s="47">
        <v>0</v>
      </c>
      <c r="AB36" s="47">
        <v>0</v>
      </c>
      <c r="AC36" s="47">
        <v>0</v>
      </c>
      <c r="AD36" s="23">
        <v>109.62702141631586</v>
      </c>
      <c r="AE36" s="19">
        <v>5</v>
      </c>
      <c r="AF36" s="19">
        <v>5</v>
      </c>
      <c r="AG36" s="24">
        <v>21.92540428326317</v>
      </c>
      <c r="AH36" s="25">
        <v>5</v>
      </c>
      <c r="AI36" s="49">
        <v>4</v>
      </c>
    </row>
    <row r="37" spans="1:35" ht="23.25" customHeight="1" x14ac:dyDescent="0.35">
      <c r="A37" s="17" t="s">
        <v>49</v>
      </c>
      <c r="B37" s="18" t="s">
        <v>50</v>
      </c>
      <c r="C37" s="19" t="s">
        <v>37</v>
      </c>
      <c r="D37" s="29">
        <v>0.97589576862214944</v>
      </c>
      <c r="E37" s="47">
        <v>19.777951201692531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v>0</v>
      </c>
      <c r="P37" s="47">
        <v>0</v>
      </c>
      <c r="Q37" s="47">
        <v>20.608292505349027</v>
      </c>
      <c r="R37" s="47">
        <v>0</v>
      </c>
      <c r="S37" s="47">
        <v>0</v>
      </c>
      <c r="T37" s="47">
        <v>17.449163887970983</v>
      </c>
      <c r="U37" s="47">
        <v>13.279513044697914</v>
      </c>
      <c r="V37" s="47">
        <v>20.167681623255234</v>
      </c>
      <c r="W37" s="47">
        <v>0</v>
      </c>
      <c r="X37" s="47">
        <v>0</v>
      </c>
      <c r="Y37" s="47">
        <v>0</v>
      </c>
      <c r="Z37" s="47">
        <v>0</v>
      </c>
      <c r="AA37" s="47">
        <v>0</v>
      </c>
      <c r="AB37" s="47">
        <v>0</v>
      </c>
      <c r="AC37" s="47">
        <v>0</v>
      </c>
      <c r="AD37" s="23">
        <v>91.282602262965696</v>
      </c>
      <c r="AE37" s="19">
        <v>5</v>
      </c>
      <c r="AF37" s="19">
        <v>5</v>
      </c>
      <c r="AG37" s="24">
        <v>18.25652045259314</v>
      </c>
      <c r="AH37" s="25">
        <v>6</v>
      </c>
      <c r="AI37" s="49">
        <v>5</v>
      </c>
    </row>
    <row r="38" spans="1:35" ht="23.25" customHeight="1" x14ac:dyDescent="0.35">
      <c r="A38" s="17" t="s">
        <v>53</v>
      </c>
      <c r="B38" s="18" t="s">
        <v>54</v>
      </c>
      <c r="C38" s="19" t="s">
        <v>41</v>
      </c>
      <c r="D38" s="29">
        <v>0.94638959323517446</v>
      </c>
      <c r="E38" s="48">
        <v>25</v>
      </c>
      <c r="F38" s="47">
        <v>23.939937883576413</v>
      </c>
      <c r="G38" s="47">
        <v>24.25201839106434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v>0</v>
      </c>
      <c r="P38" s="47">
        <v>0</v>
      </c>
      <c r="Q38" s="47">
        <v>0</v>
      </c>
      <c r="R38" s="47">
        <v>0</v>
      </c>
      <c r="S38" s="47">
        <v>0</v>
      </c>
      <c r="T38" s="47">
        <v>0</v>
      </c>
      <c r="U38" s="47">
        <v>0</v>
      </c>
      <c r="V38" s="47">
        <v>0</v>
      </c>
      <c r="W38" s="47">
        <v>0</v>
      </c>
      <c r="X38" s="47">
        <v>0</v>
      </c>
      <c r="Y38" s="47">
        <v>0</v>
      </c>
      <c r="Z38" s="47">
        <v>0</v>
      </c>
      <c r="AA38" s="47">
        <v>0</v>
      </c>
      <c r="AB38" s="47">
        <v>0</v>
      </c>
      <c r="AC38" s="47">
        <v>0</v>
      </c>
      <c r="AD38" s="31">
        <v>73.191956274640745</v>
      </c>
      <c r="AE38" s="19">
        <v>3</v>
      </c>
      <c r="AF38" s="19">
        <v>3</v>
      </c>
      <c r="AG38" s="24">
        <v>24.397318758213583</v>
      </c>
      <c r="AH38" s="25">
        <v>8</v>
      </c>
      <c r="AI38" s="49">
        <v>6</v>
      </c>
    </row>
    <row r="39" spans="1:35" ht="23.25" customHeight="1" x14ac:dyDescent="0.35">
      <c r="A39" s="17" t="s">
        <v>55</v>
      </c>
      <c r="B39" s="18" t="s">
        <v>40</v>
      </c>
      <c r="C39" s="19" t="s">
        <v>41</v>
      </c>
      <c r="D39" s="29">
        <v>0.94413024492311715</v>
      </c>
      <c r="E39" s="47">
        <v>0</v>
      </c>
      <c r="F39" s="47">
        <v>0</v>
      </c>
      <c r="G39" s="47">
        <v>22.24831825890427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23.052420836934481</v>
      </c>
      <c r="R39" s="47">
        <v>0</v>
      </c>
      <c r="S39" s="47">
        <v>0</v>
      </c>
      <c r="T39" s="47">
        <v>15.665303718301857</v>
      </c>
      <c r="U39" s="47">
        <v>0</v>
      </c>
      <c r="V39" s="47">
        <v>0</v>
      </c>
      <c r="W39" s="47">
        <v>0</v>
      </c>
      <c r="X39" s="47">
        <v>0</v>
      </c>
      <c r="Y39" s="47">
        <v>0</v>
      </c>
      <c r="Z39" s="47">
        <v>0</v>
      </c>
      <c r="AA39" s="47">
        <v>0</v>
      </c>
      <c r="AB39" s="47">
        <v>0</v>
      </c>
      <c r="AC39" s="47">
        <v>0</v>
      </c>
      <c r="AD39" s="23">
        <v>60.966042814140607</v>
      </c>
      <c r="AE39" s="19">
        <v>3</v>
      </c>
      <c r="AF39" s="19">
        <v>3</v>
      </c>
      <c r="AG39" s="24">
        <v>20.322014271380201</v>
      </c>
      <c r="AH39" s="25">
        <v>9</v>
      </c>
      <c r="AI39" s="49">
        <v>7</v>
      </c>
    </row>
    <row r="40" spans="1:35" ht="23.25" customHeight="1" x14ac:dyDescent="0.35">
      <c r="A40" s="17" t="s">
        <v>56</v>
      </c>
      <c r="B40" s="18" t="s">
        <v>40</v>
      </c>
      <c r="C40" s="19" t="s">
        <v>41</v>
      </c>
      <c r="D40" s="29">
        <v>0.94413024492311715</v>
      </c>
      <c r="E40" s="47">
        <v>0</v>
      </c>
      <c r="F40" s="47">
        <v>17.859108856717555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v>0</v>
      </c>
      <c r="P40" s="47">
        <v>0</v>
      </c>
      <c r="Q40" s="47">
        <v>17.008536834427588</v>
      </c>
      <c r="R40" s="47">
        <v>0</v>
      </c>
      <c r="S40" s="47">
        <v>0</v>
      </c>
      <c r="T40" s="47">
        <v>0</v>
      </c>
      <c r="U40" s="47">
        <v>14.229689311420806</v>
      </c>
      <c r="V40" s="47">
        <v>0</v>
      </c>
      <c r="W40" s="47">
        <v>0</v>
      </c>
      <c r="X40" s="47">
        <v>0</v>
      </c>
      <c r="Y40" s="47">
        <v>0</v>
      </c>
      <c r="Z40" s="47">
        <v>0</v>
      </c>
      <c r="AA40" s="47">
        <v>0</v>
      </c>
      <c r="AB40" s="47">
        <v>0</v>
      </c>
      <c r="AC40" s="47">
        <v>0</v>
      </c>
      <c r="AD40" s="23">
        <v>49.097335002565949</v>
      </c>
      <c r="AE40" s="19">
        <v>3</v>
      </c>
      <c r="AF40" s="19">
        <v>3</v>
      </c>
      <c r="AG40" s="24">
        <v>16.365778334188651</v>
      </c>
      <c r="AH40" s="25">
        <v>10</v>
      </c>
      <c r="AI40" s="49">
        <v>8</v>
      </c>
    </row>
    <row r="41" spans="1:35" ht="23.25" customHeight="1" x14ac:dyDescent="0.35">
      <c r="A41" s="17" t="s">
        <v>57</v>
      </c>
      <c r="B41" s="18" t="s">
        <v>58</v>
      </c>
      <c r="C41" s="19" t="s">
        <v>41</v>
      </c>
      <c r="D41" s="29">
        <v>0.92785896196338258</v>
      </c>
      <c r="E41" s="47">
        <v>0</v>
      </c>
      <c r="F41" s="47">
        <v>18.943910912116863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47">
        <v>0</v>
      </c>
      <c r="Q41" s="47">
        <v>0</v>
      </c>
      <c r="R41" s="47">
        <v>16.948430866478702</v>
      </c>
      <c r="S41" s="47">
        <v>0</v>
      </c>
      <c r="T41" s="47">
        <v>0</v>
      </c>
      <c r="U41" s="47">
        <v>0</v>
      </c>
      <c r="V41" s="47">
        <v>0</v>
      </c>
      <c r="W41" s="47">
        <v>0</v>
      </c>
      <c r="X41" s="47">
        <v>0</v>
      </c>
      <c r="Y41" s="47">
        <v>0</v>
      </c>
      <c r="Z41" s="47">
        <v>0</v>
      </c>
      <c r="AA41" s="47">
        <v>0</v>
      </c>
      <c r="AB41" s="47">
        <v>0</v>
      </c>
      <c r="AC41" s="47">
        <v>0</v>
      </c>
      <c r="AD41" s="23">
        <v>35.892341778595565</v>
      </c>
      <c r="AE41" s="19">
        <v>2</v>
      </c>
      <c r="AF41" s="19">
        <v>2</v>
      </c>
      <c r="AG41" s="24">
        <v>17.946170889297782</v>
      </c>
      <c r="AH41" s="25">
        <v>11</v>
      </c>
      <c r="AI41" s="49">
        <v>9</v>
      </c>
    </row>
    <row r="42" spans="1:35" ht="23.25" customHeight="1" x14ac:dyDescent="0.35">
      <c r="A42" s="17" t="s">
        <v>59</v>
      </c>
      <c r="B42" s="18" t="s">
        <v>50</v>
      </c>
      <c r="C42" s="19" t="s">
        <v>37</v>
      </c>
      <c r="D42" s="29">
        <v>0.97589576862214944</v>
      </c>
      <c r="E42" s="47">
        <v>10.702120553506546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47">
        <v>0</v>
      </c>
      <c r="Q42" s="47">
        <v>10.780667328822332</v>
      </c>
      <c r="R42" s="47">
        <v>0</v>
      </c>
      <c r="S42" s="47">
        <v>0</v>
      </c>
      <c r="T42" s="47" t="s">
        <v>90</v>
      </c>
      <c r="U42" s="47" t="s">
        <v>90</v>
      </c>
      <c r="V42" s="47">
        <v>0</v>
      </c>
      <c r="W42" s="47">
        <v>0</v>
      </c>
      <c r="X42" s="47">
        <v>0</v>
      </c>
      <c r="Y42" s="47">
        <v>0</v>
      </c>
      <c r="Z42" s="47">
        <v>0</v>
      </c>
      <c r="AA42" s="47">
        <v>0</v>
      </c>
      <c r="AB42" s="47">
        <v>0</v>
      </c>
      <c r="AC42" s="47">
        <v>0</v>
      </c>
      <c r="AD42" s="23">
        <v>21.482787882328878</v>
      </c>
      <c r="AE42" s="19">
        <v>2</v>
      </c>
      <c r="AF42" s="19">
        <v>2</v>
      </c>
      <c r="AG42" s="24">
        <v>10.741393941164439</v>
      </c>
      <c r="AH42" s="25">
        <v>12</v>
      </c>
      <c r="AI42" s="49">
        <v>10</v>
      </c>
    </row>
    <row r="43" spans="1:35" ht="23.25" customHeight="1" x14ac:dyDescent="0.35">
      <c r="A43" s="17" t="s">
        <v>67</v>
      </c>
      <c r="B43" s="18" t="s">
        <v>40</v>
      </c>
      <c r="C43" s="19" t="s">
        <v>37</v>
      </c>
      <c r="D43" s="29">
        <v>0.97946029679218749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v>0</v>
      </c>
      <c r="P43" s="47">
        <v>0</v>
      </c>
      <c r="Q43" s="47">
        <v>0</v>
      </c>
      <c r="R43" s="47">
        <v>0</v>
      </c>
      <c r="S43" s="47">
        <v>0</v>
      </c>
      <c r="T43" s="47">
        <v>0</v>
      </c>
      <c r="U43" s="47">
        <v>0</v>
      </c>
      <c r="V43" s="47">
        <v>0</v>
      </c>
      <c r="W43" s="47">
        <v>0</v>
      </c>
      <c r="X43" s="47">
        <v>0</v>
      </c>
      <c r="Y43" s="47">
        <v>0</v>
      </c>
      <c r="Z43" s="47">
        <v>0</v>
      </c>
      <c r="AA43" s="47">
        <v>0</v>
      </c>
      <c r="AB43" s="47">
        <v>0</v>
      </c>
      <c r="AC43" s="47">
        <v>0</v>
      </c>
      <c r="AD43" s="23">
        <v>0</v>
      </c>
      <c r="AE43" s="19">
        <v>0</v>
      </c>
      <c r="AF43" s="19">
        <v>0</v>
      </c>
      <c r="AG43" s="24" t="s">
        <v>91</v>
      </c>
      <c r="AH43" s="25" t="s">
        <v>91</v>
      </c>
      <c r="AI43" s="49" t="s">
        <v>91</v>
      </c>
    </row>
    <row r="44" spans="1:35" ht="23.25" customHeight="1" x14ac:dyDescent="0.35">
      <c r="A44" s="17" t="s">
        <v>68</v>
      </c>
      <c r="B44" s="18" t="s">
        <v>69</v>
      </c>
      <c r="C44" s="19" t="s">
        <v>37</v>
      </c>
      <c r="D44" s="29">
        <v>0.98572168236470603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v>0</v>
      </c>
      <c r="P44" s="47">
        <v>0</v>
      </c>
      <c r="Q44" s="47">
        <v>0</v>
      </c>
      <c r="R44" s="47">
        <v>0</v>
      </c>
      <c r="S44" s="47">
        <v>0</v>
      </c>
      <c r="T44" s="47">
        <v>0</v>
      </c>
      <c r="U44" s="47">
        <v>0</v>
      </c>
      <c r="V44" s="47">
        <v>0</v>
      </c>
      <c r="W44" s="47">
        <v>0</v>
      </c>
      <c r="X44" s="47">
        <v>0</v>
      </c>
      <c r="Y44" s="47">
        <v>0</v>
      </c>
      <c r="Z44" s="47">
        <v>0</v>
      </c>
      <c r="AA44" s="47">
        <v>0</v>
      </c>
      <c r="AB44" s="47">
        <v>0</v>
      </c>
      <c r="AC44" s="47">
        <v>0</v>
      </c>
      <c r="AD44" s="23">
        <v>0</v>
      </c>
      <c r="AE44" s="19">
        <v>0</v>
      </c>
      <c r="AF44" s="19">
        <v>0</v>
      </c>
      <c r="AG44" s="24" t="s">
        <v>91</v>
      </c>
      <c r="AH44" s="25" t="s">
        <v>91</v>
      </c>
      <c r="AI44" s="49" t="s">
        <v>91</v>
      </c>
    </row>
    <row r="45" spans="1:35" x14ac:dyDescent="0.35">
      <c r="A45" s="50" t="s">
        <v>74</v>
      </c>
    </row>
  </sheetData>
  <mergeCells count="2">
    <mergeCell ref="A24:AI24"/>
    <mergeCell ref="A31:AI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D24DE-B7FD-4B4A-9265-937E45CDC93E}">
  <sheetPr>
    <pageSetUpPr fitToPage="1"/>
  </sheetPr>
  <dimension ref="A1:T6"/>
  <sheetViews>
    <sheetView topLeftCell="E1" workbookViewId="0">
      <selection activeCell="A6" sqref="A6:R6"/>
    </sheetView>
  </sheetViews>
  <sheetFormatPr defaultColWidth="8.875" defaultRowHeight="15.75" x14ac:dyDescent="0.25"/>
  <cols>
    <col min="1" max="1" width="20.875" customWidth="1"/>
    <col min="2" max="2" width="9.375" bestFit="1" customWidth="1"/>
    <col min="3" max="3" width="14.125" bestFit="1" customWidth="1"/>
    <col min="4" max="4" width="8.625" bestFit="1" customWidth="1"/>
    <col min="10" max="10" width="9.875" bestFit="1" customWidth="1"/>
    <col min="11" max="11" width="9.875" customWidth="1"/>
  </cols>
  <sheetData>
    <row r="1" spans="1:20" ht="26.25" x14ac:dyDescent="0.25">
      <c r="A1" s="55" t="s">
        <v>0</v>
      </c>
      <c r="B1" s="55" t="s">
        <v>75</v>
      </c>
      <c r="C1" s="55" t="s">
        <v>1</v>
      </c>
      <c r="D1" s="56" t="s">
        <v>2</v>
      </c>
      <c r="E1" s="57" t="s">
        <v>3</v>
      </c>
      <c r="F1" s="57" t="s">
        <v>76</v>
      </c>
      <c r="G1" s="57" t="s">
        <v>77</v>
      </c>
      <c r="H1" s="57" t="s">
        <v>78</v>
      </c>
      <c r="I1" s="57" t="s">
        <v>79</v>
      </c>
      <c r="J1" s="57" t="s">
        <v>80</v>
      </c>
      <c r="K1" s="57" t="s">
        <v>81</v>
      </c>
      <c r="L1" s="57" t="s">
        <v>82</v>
      </c>
      <c r="M1" s="57" t="s">
        <v>83</v>
      </c>
      <c r="N1" s="57" t="s">
        <v>84</v>
      </c>
      <c r="O1" s="57" t="s">
        <v>85</v>
      </c>
      <c r="P1" s="57" t="s">
        <v>80</v>
      </c>
      <c r="Q1" s="58" t="s">
        <v>86</v>
      </c>
      <c r="R1" s="59" t="s">
        <v>33</v>
      </c>
      <c r="S1" s="58" t="s">
        <v>87</v>
      </c>
      <c r="T1" s="58" t="s">
        <v>88</v>
      </c>
    </row>
    <row r="2" spans="1:20" ht="23.25" x14ac:dyDescent="0.35">
      <c r="A2" s="60" t="s">
        <v>42</v>
      </c>
      <c r="B2" s="61">
        <v>15</v>
      </c>
      <c r="C2" s="62" t="s">
        <v>43</v>
      </c>
      <c r="D2" s="63" t="s">
        <v>41</v>
      </c>
      <c r="E2" s="64">
        <v>0.90959745585328933</v>
      </c>
      <c r="F2" s="65">
        <v>77.3</v>
      </c>
      <c r="G2" s="65">
        <v>76.23</v>
      </c>
      <c r="H2" s="66"/>
      <c r="I2" s="67">
        <f>IF(MIN(F2:H2)&gt;0,MIN(F2:H2),"")</f>
        <v>76.23</v>
      </c>
      <c r="J2" s="68">
        <f>IF(I2="","",I2*$E2)</f>
        <v>69.338614059696255</v>
      </c>
      <c r="K2" s="56">
        <f>IF(I2="","",RANK(J2,J$2:J$5,1))</f>
        <v>1</v>
      </c>
      <c r="L2" s="65">
        <v>74.319999999999993</v>
      </c>
      <c r="M2" s="65">
        <v>75.209999999999994</v>
      </c>
      <c r="N2" s="65">
        <v>74.37</v>
      </c>
      <c r="O2" s="68">
        <f>IF(MIN(L2:N2)&gt;0,MIN(L2:N2),"")</f>
        <v>74.319999999999993</v>
      </c>
      <c r="P2" s="68">
        <f>IF(O2="","",O2*$E2)</f>
        <v>67.601282919016455</v>
      </c>
      <c r="Q2" s="69">
        <f>IF(O2="","",IF(AND(T2="",S2&gt;15),10,IF(T2="",25-S2,IF(T2&gt;15,10,25-T2))))</f>
        <v>25</v>
      </c>
      <c r="R2" s="56">
        <f>IF(O2="","",RANK(P2,P$2:P$5,1))</f>
        <v>1</v>
      </c>
      <c r="S2" s="70">
        <f>IF(O2="","",IF(R2="1",0,P2-MIN(P$2:P$5)))</f>
        <v>0</v>
      </c>
      <c r="T2" s="69">
        <f>IF(O2="","",IF(MIN(P$2:P$5)&lt;60,"",IF(R2="1",0,(60/MIN(P$2:P$5)*P2)-60)))</f>
        <v>0</v>
      </c>
    </row>
    <row r="3" spans="1:20" ht="23.25" x14ac:dyDescent="0.35">
      <c r="A3" s="60" t="s">
        <v>47</v>
      </c>
      <c r="B3" s="61">
        <v>19</v>
      </c>
      <c r="C3" s="62" t="s">
        <v>48</v>
      </c>
      <c r="D3" s="63" t="s">
        <v>37</v>
      </c>
      <c r="E3" s="64">
        <v>0.98848710485559299</v>
      </c>
      <c r="F3" s="65">
        <v>76.48</v>
      </c>
      <c r="G3" s="65">
        <v>71.83</v>
      </c>
      <c r="H3" s="66"/>
      <c r="I3" s="67">
        <f>IF(MIN(F3:H3)&gt;0,MIN(F3:H3),"")</f>
        <v>71.83</v>
      </c>
      <c r="J3" s="68">
        <f>IF(I3="","",I3*$E3)</f>
        <v>71.003028741777243</v>
      </c>
      <c r="K3" s="56">
        <f>IF(I3="","",RANK(J3,J$2:J$5,1))</f>
        <v>2</v>
      </c>
      <c r="L3" s="65">
        <v>69.599999999999994</v>
      </c>
      <c r="M3" s="65">
        <v>70.05</v>
      </c>
      <c r="N3" s="65">
        <v>69.150000000000006</v>
      </c>
      <c r="O3" s="68">
        <f>IF(MIN(L3:N3)&gt;0,MIN(L3:N3),"")</f>
        <v>69.150000000000006</v>
      </c>
      <c r="P3" s="68">
        <f>IF(O3="","",O3*$E3)</f>
        <v>68.353883300764267</v>
      </c>
      <c r="Q3" s="69">
        <f>IF(O3="","",IF(AND(T3="",S3&gt;15),10,IF(T3="",25-S3,IF(T3&gt;15,10,25-T3))))</f>
        <v>24.332024172396785</v>
      </c>
      <c r="R3" s="56">
        <f>IF(O3="","",RANK(P3,P$2:P$5,1))</f>
        <v>2</v>
      </c>
      <c r="S3" s="70">
        <f>IF(O3="","",IF(R3="1",0,P3-MIN(P$2:P$5)))</f>
        <v>0.7526003817478113</v>
      </c>
      <c r="T3" s="69">
        <f>IF(O3="","",IF(MIN(P$2:P$5)&lt;60,"",IF(R3="1",0,(60/MIN(P$2:P$5)*P3)-60)))</f>
        <v>0.66797582760321461</v>
      </c>
    </row>
    <row r="4" spans="1:20" ht="23.25" x14ac:dyDescent="0.35">
      <c r="A4" s="60" t="s">
        <v>49</v>
      </c>
      <c r="B4" s="61">
        <v>18</v>
      </c>
      <c r="C4" s="62" t="s">
        <v>50</v>
      </c>
      <c r="D4" s="63" t="s">
        <v>37</v>
      </c>
      <c r="E4" s="64">
        <v>0.97589576862214944</v>
      </c>
      <c r="F4" s="65">
        <v>78.28</v>
      </c>
      <c r="G4" s="65">
        <v>75.290000000000006</v>
      </c>
      <c r="H4" s="66"/>
      <c r="I4" s="67">
        <f>IF(MIN(F4:H4)&gt;0,MIN(F4:H4),"")</f>
        <v>75.290000000000006</v>
      </c>
      <c r="J4" s="68">
        <f>IF(I4="","",I4*$E4)</f>
        <v>73.475192419561637</v>
      </c>
      <c r="K4" s="56">
        <f>IF(I4="","",RANK(J4,J$2:J$5,1))</f>
        <v>3</v>
      </c>
      <c r="L4" s="65">
        <v>75.95</v>
      </c>
      <c r="M4" s="65">
        <v>75.97</v>
      </c>
      <c r="N4" s="65">
        <v>74.849999999999994</v>
      </c>
      <c r="O4" s="68">
        <f>IF(MIN(L4:N4)&gt;0,MIN(L4:N4),"")</f>
        <v>74.849999999999994</v>
      </c>
      <c r="P4" s="68">
        <f>IF(O4="","",O4*$E4)</f>
        <v>73.04579828136788</v>
      </c>
      <c r="Q4" s="69">
        <f>IF(O4="","",IF(AND(T4="",S4&gt;15),10,IF(T4="",25-S4,IF(T4&gt;15,10,25-T4))))</f>
        <v>20.167681623255234</v>
      </c>
      <c r="R4" s="56">
        <f>IF(O4="","",RANK(P4,P$2:P$5,1))</f>
        <v>3</v>
      </c>
      <c r="S4" s="70">
        <f>IF(O4="","",IF(R4="1",0,P4-MIN(P$2:P$5)))</f>
        <v>5.4445153623514244</v>
      </c>
      <c r="T4" s="69">
        <f>IF(O4="","",IF(MIN(P$2:P$5)&lt;60,"",IF(R4="1",0,(60/MIN(P$2:P$5)*P4)-60)))</f>
        <v>4.8323183767447659</v>
      </c>
    </row>
    <row r="5" spans="1:20" ht="23.25" x14ac:dyDescent="0.35">
      <c r="A5" s="60" t="s">
        <v>60</v>
      </c>
      <c r="B5" s="61">
        <v>16</v>
      </c>
      <c r="C5" s="62" t="s">
        <v>61</v>
      </c>
      <c r="D5" s="63" t="s">
        <v>37</v>
      </c>
      <c r="E5" s="64">
        <v>0.92669999999999997</v>
      </c>
      <c r="F5" s="65">
        <v>84.56</v>
      </c>
      <c r="G5" s="65">
        <v>80.78</v>
      </c>
      <c r="H5" s="66"/>
      <c r="I5" s="67">
        <f>IF(MIN(F5:H5)&gt;0,MIN(F5:H5),"")</f>
        <v>80.78</v>
      </c>
      <c r="J5" s="68">
        <f>IF(I5="","",I5*$E5)</f>
        <v>74.858825999999993</v>
      </c>
      <c r="K5" s="56">
        <f>IF(I5="","",RANK(J5,J$2:J$5,1))</f>
        <v>4</v>
      </c>
      <c r="L5" s="65">
        <v>79.97</v>
      </c>
      <c r="M5" s="65">
        <v>82.35</v>
      </c>
      <c r="N5" s="65">
        <v>80.48</v>
      </c>
      <c r="O5" s="68">
        <f>IF(MIN(L5:N5)&gt;0,MIN(L5:N5),"")</f>
        <v>79.97</v>
      </c>
      <c r="P5" s="68">
        <f>IF(O5="","",O5*$E5)</f>
        <v>74.108198999999999</v>
      </c>
      <c r="Q5" s="69">
        <f>IF(O5="","",IF(AND(T5="",S5&gt;15),10,IF(T5="",25-S5,IF(T5&gt;15,10,25-T5))))</f>
        <v>19.224740300761539</v>
      </c>
      <c r="R5" s="56">
        <f>IF(O5="","",RANK(P5,P$2:P$5,1))</f>
        <v>4</v>
      </c>
      <c r="S5" s="70">
        <f>IF(O5="","",IF(R5="1",0,P5-MIN(P$2:P$5)))</f>
        <v>6.5069160809835438</v>
      </c>
      <c r="T5" s="69">
        <f>IF(O5="","",IF(MIN(P$2:P$5)&lt;60,"",IF(R5="1",0,(60/MIN(P$2:P$5)*P5)-60)))</f>
        <v>5.7752596992384611</v>
      </c>
    </row>
    <row r="6" spans="1:20" ht="30" x14ac:dyDescent="0.4">
      <c r="A6" s="75" t="s">
        <v>89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</row>
  </sheetData>
  <mergeCells count="1">
    <mergeCell ref="A6:R6"/>
  </mergeCells>
  <pageMargins left="0.25" right="0.25" top="0.75" bottom="0.75" header="0.3" footer="0.3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Leaderboard After R18</vt:lpstr>
      <vt:lpstr>Harewood R18 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Thomas</dc:creator>
  <cp:lastModifiedBy>Mark</cp:lastModifiedBy>
  <cp:lastPrinted>2021-08-31T12:21:34Z</cp:lastPrinted>
  <dcterms:created xsi:type="dcterms:W3CDTF">2021-08-30T09:30:29Z</dcterms:created>
  <dcterms:modified xsi:type="dcterms:W3CDTF">2021-08-31T17:02:47Z</dcterms:modified>
</cp:coreProperties>
</file>