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36" windowWidth="20100" windowHeight="9552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T15" i="1" l="1"/>
  <c r="P15" i="1"/>
  <c r="S15" i="1" s="1"/>
  <c r="J15" i="1"/>
  <c r="I15" i="1"/>
  <c r="K15" i="1" s="1"/>
  <c r="E15" i="1"/>
  <c r="D15" i="1"/>
  <c r="C15" i="1"/>
  <c r="T14" i="1"/>
  <c r="S14" i="1"/>
  <c r="Q14" i="1"/>
  <c r="P14" i="1"/>
  <c r="R14" i="1" s="1"/>
  <c r="K14" i="1"/>
  <c r="I14" i="1"/>
  <c r="J14" i="1" s="1"/>
  <c r="E14" i="1"/>
  <c r="D14" i="1"/>
  <c r="C14" i="1"/>
  <c r="T13" i="1"/>
  <c r="R13" i="1"/>
  <c r="P13" i="1"/>
  <c r="Q13" i="1" s="1"/>
  <c r="J13" i="1"/>
  <c r="I13" i="1"/>
  <c r="K13" i="1" s="1"/>
  <c r="E13" i="1"/>
  <c r="D13" i="1"/>
  <c r="C13" i="1"/>
  <c r="T12" i="1"/>
  <c r="S12" i="1"/>
  <c r="Q12" i="1"/>
  <c r="P12" i="1"/>
  <c r="R12" i="1" s="1"/>
  <c r="I12" i="1"/>
  <c r="K12" i="1" s="1"/>
  <c r="E12" i="1"/>
  <c r="D12" i="1"/>
  <c r="C12" i="1"/>
  <c r="T11" i="1"/>
  <c r="P11" i="1"/>
  <c r="S11" i="1" s="1"/>
  <c r="K11" i="1"/>
  <c r="J11" i="1"/>
  <c r="I11" i="1"/>
  <c r="E11" i="1"/>
  <c r="D11" i="1"/>
  <c r="C11" i="1"/>
  <c r="T10" i="1"/>
  <c r="S10" i="1"/>
  <c r="R10" i="1"/>
  <c r="Q10" i="1"/>
  <c r="P10" i="1"/>
  <c r="K10" i="1"/>
  <c r="I10" i="1"/>
  <c r="J10" i="1" s="1"/>
  <c r="E10" i="1"/>
  <c r="D10" i="1"/>
  <c r="C10" i="1"/>
  <c r="T9" i="1"/>
  <c r="R9" i="1"/>
  <c r="P9" i="1"/>
  <c r="Q9" i="1" s="1"/>
  <c r="J9" i="1"/>
  <c r="I9" i="1"/>
  <c r="K9" i="1" s="1"/>
  <c r="E9" i="1"/>
  <c r="D9" i="1"/>
  <c r="C9" i="1"/>
  <c r="T8" i="1"/>
  <c r="S8" i="1"/>
  <c r="Q8" i="1"/>
  <c r="P8" i="1"/>
  <c r="R8" i="1" s="1"/>
  <c r="I8" i="1"/>
  <c r="K8" i="1" s="1"/>
  <c r="E8" i="1"/>
  <c r="D8" i="1"/>
  <c r="C8" i="1"/>
  <c r="T7" i="1"/>
  <c r="P7" i="1"/>
  <c r="S7" i="1" s="1"/>
  <c r="K7" i="1"/>
  <c r="J7" i="1"/>
  <c r="I7" i="1"/>
  <c r="E7" i="1"/>
  <c r="D7" i="1"/>
  <c r="C7" i="1"/>
  <c r="T6" i="1"/>
  <c r="S6" i="1"/>
  <c r="R6" i="1"/>
  <c r="Q6" i="1"/>
  <c r="P6" i="1"/>
  <c r="K6" i="1"/>
  <c r="I6" i="1"/>
  <c r="J6" i="1" s="1"/>
  <c r="E6" i="1"/>
  <c r="D6" i="1"/>
  <c r="C6" i="1"/>
  <c r="Q7" i="1" l="1"/>
  <c r="J8" i="1"/>
  <c r="S9" i="1"/>
  <c r="Q11" i="1"/>
  <c r="J12" i="1"/>
  <c r="S13" i="1"/>
  <c r="Q15" i="1"/>
  <c r="R7" i="1"/>
  <c r="R11" i="1"/>
  <c r="R15" i="1"/>
</calcChain>
</file>

<file path=xl/sharedStrings.xml><?xml version="1.0" encoding="utf-8"?>
<sst xmlns="http://schemas.openxmlformats.org/spreadsheetml/2006/main" count="41" uniqueCount="32">
  <si>
    <t>Name</t>
  </si>
  <si>
    <t>Event Number</t>
  </si>
  <si>
    <t>Model</t>
  </si>
  <si>
    <t>Tyres</t>
  </si>
  <si>
    <t>Factor</t>
  </si>
  <si>
    <t>P1</t>
  </si>
  <si>
    <t>P2</t>
  </si>
  <si>
    <t>P3</t>
  </si>
  <si>
    <t>Best Practice</t>
  </si>
  <si>
    <t>H'cap</t>
  </si>
  <si>
    <t>Position after Pract</t>
  </si>
  <si>
    <t>R1</t>
  </si>
  <si>
    <t>R2</t>
  </si>
  <si>
    <t>R3</t>
  </si>
  <si>
    <t>R4</t>
  </si>
  <si>
    <t>Best Timed</t>
  </si>
  <si>
    <t>Points</t>
  </si>
  <si>
    <t>Position</t>
  </si>
  <si>
    <t>Class</t>
  </si>
  <si>
    <t>Richard Blacklee</t>
  </si>
  <si>
    <t>Shelagh Ash</t>
  </si>
  <si>
    <t>David Barrowclough</t>
  </si>
  <si>
    <t>Rob Pack</t>
  </si>
  <si>
    <t>Round 2 - Shelsley - 1st May 2021</t>
  </si>
  <si>
    <t>Tuscan</t>
  </si>
  <si>
    <t>1B</t>
  </si>
  <si>
    <t>TVR-B</t>
  </si>
  <si>
    <t/>
  </si>
  <si>
    <t>Chimaera 500</t>
  </si>
  <si>
    <t>1A</t>
  </si>
  <si>
    <t>Chimaera 450</t>
  </si>
  <si>
    <t>Griff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</si>
</sst>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00"/>
    <numFmt numFmtId="166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6" fontId="4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165" fontId="0" fillId="0" borderId="1" xfId="0" applyNumberFormat="1" applyFill="1" applyBorder="1"/>
    <xf numFmtId="165" fontId="0" fillId="0" borderId="1" xfId="0" applyNumberFormat="1" applyFill="1" applyBorder="1" applyAlignment="1">
      <alignment horizontal="center"/>
    </xf>
    <xf numFmtId="10" fontId="4" fillId="0" borderId="1" xfId="2" applyNumberFormat="1" applyFont="1" applyFill="1" applyBorder="1" applyAlignment="1">
      <alignment horizontal="center"/>
    </xf>
    <xf numFmtId="2" fontId="5" fillId="0" borderId="1" xfId="3" applyNumberFormat="1" applyFont="1" applyFill="1" applyBorder="1" applyAlignment="1" applyProtection="1"/>
    <xf numFmtId="166" fontId="4" fillId="0" borderId="1" xfId="4" applyFont="1" applyFill="1" applyBorder="1" applyAlignment="1" applyProtection="1">
      <protection locked="0"/>
    </xf>
    <xf numFmtId="166" fontId="0" fillId="0" borderId="1" xfId="4" applyFont="1" applyFill="1" applyBorder="1" applyAlignment="1" applyProtection="1">
      <alignment horizontal="right"/>
      <protection locked="0"/>
    </xf>
    <xf numFmtId="2" fontId="0" fillId="0" borderId="1" xfId="0" applyNumberFormat="1" applyFill="1" applyBorder="1"/>
    <xf numFmtId="43" fontId="0" fillId="0" borderId="1" xfId="1" applyFont="1" applyFill="1" applyBorder="1"/>
    <xf numFmtId="0" fontId="2" fillId="0" borderId="1" xfId="0" applyFont="1" applyFill="1" applyBorder="1" applyAlignment="1">
      <alignment horizontal="center"/>
    </xf>
    <xf numFmtId="166" fontId="4" fillId="2" borderId="1" xfId="4" applyFont="1" applyFill="1" applyBorder="1" applyAlignment="1" applyProtection="1">
      <protection locked="0"/>
    </xf>
    <xf numFmtId="2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/>
    <xf numFmtId="166" fontId="4" fillId="2" borderId="1" xfId="4" applyFont="1" applyFill="1" applyBorder="1" applyProtection="1">
      <protection locked="0"/>
    </xf>
    <xf numFmtId="0" fontId="0" fillId="0" borderId="1" xfId="0" applyFont="1" applyFill="1" applyBorder="1" applyAlignment="1"/>
    <xf numFmtId="0" fontId="6" fillId="0" borderId="1" xfId="0" quotePrefix="1" applyFont="1" applyFill="1" applyBorder="1" applyAlignment="1">
      <alignment horizontal="center"/>
    </xf>
    <xf numFmtId="0" fontId="7" fillId="3" borderId="2" xfId="0" applyFont="1" applyFill="1" applyBorder="1" applyAlignment="1">
      <alignment horizontal="left" indent="22"/>
    </xf>
    <xf numFmtId="0" fontId="0" fillId="0" borderId="3" xfId="0" applyBorder="1" applyAlignment="1"/>
    <xf numFmtId="0" fontId="0" fillId="0" borderId="4" xfId="0" applyBorder="1" applyAlignment="1"/>
  </cellXfs>
  <cellStyles count="5">
    <cellStyle name="Comma" xfId="1" builtinId="3"/>
    <cellStyle name="Comma_R3 Harewood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to\Documents\TVR%20Championship\TVR%20Championship%20Event%20Data\2021%20-%20Master%20Files\2021%20Points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mpions"/>
      <sheetName val="2019"/>
      <sheetName val="Total"/>
      <sheetName val="Averages"/>
      <sheetName val="R1 Aintree"/>
      <sheetName val="R2 Shelsley"/>
      <sheetName val="R3 Shelsley"/>
      <sheetName val="R4 Goodwood"/>
      <sheetName val="R5 Wiscombe"/>
      <sheetName val="R6 Wiscombe"/>
      <sheetName val="R7 Ty Croes"/>
      <sheetName val="R8 Ty Croes"/>
      <sheetName val="R9 Coventry"/>
      <sheetName val="R10 Coventry"/>
      <sheetName val="R11 Epynt"/>
      <sheetName val="R12 Epynt"/>
      <sheetName val="R13 Curborough"/>
      <sheetName val="R14 Castle Combe "/>
      <sheetName val="R15 Gurston Down"/>
      <sheetName val="R16 Loton Park"/>
      <sheetName val="R17 Loton Park"/>
      <sheetName val="R18 Harewood"/>
      <sheetName val="R19 3 Sisters"/>
      <sheetName val="R20 Lydden Hill"/>
      <sheetName val="R21 Blyton Park"/>
      <sheetName val="R22 Blyton Park"/>
      <sheetName val="R23 Prescott"/>
      <sheetName val="R24 "/>
      <sheetName val="R25 "/>
      <sheetName val="Abingdon"/>
    </sheetNames>
    <sheetDataSet>
      <sheetData sheetId="0"/>
      <sheetData sheetId="1"/>
      <sheetData sheetId="2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</row>
        <row r="2">
          <cell r="A2" t="str">
            <v>Name</v>
          </cell>
          <cell r="B2" t="str">
            <v>Model</v>
          </cell>
          <cell r="C2" t="str">
            <v>Tyres</v>
          </cell>
          <cell r="D2" t="str">
            <v>Factor</v>
          </cell>
          <cell r="E2" t="str">
            <v>R1 Aintree*</v>
          </cell>
          <cell r="F2" t="str">
            <v>R2 Shelsley</v>
          </cell>
          <cell r="G2" t="str">
            <v>R3 Shelsley</v>
          </cell>
          <cell r="H2" t="str">
            <v>R4 Goodwood</v>
          </cell>
          <cell r="I2" t="str">
            <v>R5 Wiscombe</v>
          </cell>
          <cell r="J2" t="str">
            <v>R6 Wiscombe</v>
          </cell>
          <cell r="K2" t="str">
            <v>R7 Ty Croes*</v>
          </cell>
          <cell r="L2" t="str">
            <v>R8 Ty Croes*</v>
          </cell>
          <cell r="M2" t="str">
            <v>R9 Coventry</v>
          </cell>
          <cell r="N2" t="str">
            <v>R10 Coventry</v>
          </cell>
          <cell r="O2" t="str">
            <v>R11 Epynt</v>
          </cell>
          <cell r="P2" t="str">
            <v>R12 Epynt</v>
          </cell>
          <cell r="Q2" t="str">
            <v>R13 Curborough</v>
          </cell>
          <cell r="R2" t="str">
            <v>R14 Castle Combe</v>
          </cell>
          <cell r="S2" t="str">
            <v>R15 Gurston Down</v>
          </cell>
          <cell r="T2" t="str">
            <v>R16Loton Park</v>
          </cell>
          <cell r="U2" t="str">
            <v>R17 Loton Park</v>
          </cell>
          <cell r="V2" t="str">
            <v>R18 Harewood*</v>
          </cell>
          <cell r="W2" t="str">
            <v>R19 3 Sisters*</v>
          </cell>
          <cell r="X2" t="str">
            <v xml:space="preserve">R20 Lydden Hill </v>
          </cell>
          <cell r="Y2" t="str">
            <v>R21 3 Blyton Park*</v>
          </cell>
          <cell r="Z2" t="str">
            <v>R22 Blyton Park*</v>
          </cell>
          <cell r="AA2" t="str">
            <v>R23 Prescott</v>
          </cell>
          <cell r="AB2" t="str">
            <v xml:space="preserve">R24 </v>
          </cell>
          <cell r="AC2" t="str">
            <v xml:space="preserve">R25 </v>
          </cell>
          <cell r="AD2" t="str">
            <v>Best 8
Points</v>
          </cell>
          <cell r="AE2" t="str">
            <v>Attended</v>
          </cell>
          <cell r="AF2" t="str">
            <v>Qualif Events</v>
          </cell>
          <cell r="AG2" t="str">
            <v>Average</v>
          </cell>
          <cell r="AH2" t="str">
            <v>Position</v>
          </cell>
          <cell r="AI2" t="str">
            <v>Class</v>
          </cell>
        </row>
        <row r="3">
          <cell r="A3" t="str">
            <v>David Barrowclough</v>
          </cell>
          <cell r="B3" t="str">
            <v>Chimaera 500</v>
          </cell>
          <cell r="C3" t="str">
            <v>1A</v>
          </cell>
          <cell r="D3">
            <v>0.94638959323517446</v>
          </cell>
          <cell r="E3">
            <v>25</v>
          </cell>
          <cell r="F3">
            <v>23.939937883576413</v>
          </cell>
          <cell r="G3">
            <v>24.25201839106434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73.191956274640745</v>
          </cell>
          <cell r="AE3">
            <v>3</v>
          </cell>
          <cell r="AF3">
            <v>3</v>
          </cell>
          <cell r="AG3">
            <v>24.397318758213583</v>
          </cell>
          <cell r="AH3">
            <v>1</v>
          </cell>
          <cell r="AI3" t="str">
            <v>B</v>
          </cell>
        </row>
        <row r="4">
          <cell r="A4" t="str">
            <v>Rob Pack</v>
          </cell>
          <cell r="B4" t="str">
            <v>Tuscan</v>
          </cell>
          <cell r="C4" t="str">
            <v>1B</v>
          </cell>
          <cell r="D4">
            <v>0.97575915145345882</v>
          </cell>
          <cell r="E4">
            <v>0</v>
          </cell>
          <cell r="F4">
            <v>25</v>
          </cell>
          <cell r="G4">
            <v>25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50</v>
          </cell>
          <cell r="AE4">
            <v>2</v>
          </cell>
          <cell r="AF4">
            <v>2</v>
          </cell>
          <cell r="AG4">
            <v>25</v>
          </cell>
          <cell r="AH4">
            <v>2</v>
          </cell>
          <cell r="AI4" t="str">
            <v>B</v>
          </cell>
        </row>
        <row r="5">
          <cell r="A5" t="str">
            <v>Steve Thomas</v>
          </cell>
          <cell r="B5" t="str">
            <v>Vixen S3</v>
          </cell>
          <cell r="C5" t="str">
            <v>1A</v>
          </cell>
          <cell r="D5">
            <v>0.90959745585328933</v>
          </cell>
          <cell r="E5">
            <v>0</v>
          </cell>
          <cell r="F5">
            <v>0</v>
          </cell>
          <cell r="G5">
            <v>23.89987090503859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23.89987090503859</v>
          </cell>
          <cell r="AE5">
            <v>1</v>
          </cell>
          <cell r="AF5">
            <v>1</v>
          </cell>
          <cell r="AG5">
            <v>23.89987090503859</v>
          </cell>
          <cell r="AH5">
            <v>3</v>
          </cell>
          <cell r="AI5" t="str">
            <v>A</v>
          </cell>
        </row>
        <row r="6">
          <cell r="A6" t="str">
            <v>Peter Ash</v>
          </cell>
          <cell r="B6" t="str">
            <v>Griff 500</v>
          </cell>
          <cell r="C6" t="str">
            <v>1B</v>
          </cell>
          <cell r="D6">
            <v>0.94413024492311715</v>
          </cell>
          <cell r="E6">
            <v>0</v>
          </cell>
          <cell r="F6">
            <v>0</v>
          </cell>
          <cell r="G6">
            <v>22.24831825890427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22.24831825890427</v>
          </cell>
          <cell r="AE6">
            <v>1</v>
          </cell>
          <cell r="AF6">
            <v>1</v>
          </cell>
          <cell r="AG6">
            <v>22.24831825890427</v>
          </cell>
          <cell r="AH6">
            <v>4</v>
          </cell>
          <cell r="AI6" t="str">
            <v>B</v>
          </cell>
        </row>
        <row r="7">
          <cell r="A7" t="str">
            <v>John Carter</v>
          </cell>
          <cell r="B7" t="str">
            <v>V8S 500</v>
          </cell>
          <cell r="C7" t="str">
            <v>1B</v>
          </cell>
          <cell r="D7">
            <v>0.98848710485559299</v>
          </cell>
          <cell r="E7">
            <v>22.006061178007648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22.006061178007648</v>
          </cell>
          <cell r="AE7">
            <v>1</v>
          </cell>
          <cell r="AF7">
            <v>1</v>
          </cell>
          <cell r="AG7">
            <v>22.006061178007648</v>
          </cell>
          <cell r="AH7">
            <v>5</v>
          </cell>
          <cell r="AI7" t="str">
            <v>B</v>
          </cell>
        </row>
        <row r="8">
          <cell r="A8" t="str">
            <v>Michael Bailey</v>
          </cell>
          <cell r="B8" t="str">
            <v>Tasmin</v>
          </cell>
          <cell r="C8" t="str">
            <v>1B</v>
          </cell>
          <cell r="D8">
            <v>0.97589576862214944</v>
          </cell>
          <cell r="E8">
            <v>19.777951201692531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19.777951201692531</v>
          </cell>
          <cell r="AE8">
            <v>1</v>
          </cell>
          <cell r="AF8">
            <v>1</v>
          </cell>
          <cell r="AG8">
            <v>19.777951201692531</v>
          </cell>
          <cell r="AH8">
            <v>6</v>
          </cell>
          <cell r="AI8" t="str">
            <v>B</v>
          </cell>
        </row>
        <row r="9">
          <cell r="A9" t="str">
            <v>Richard Blacklee</v>
          </cell>
          <cell r="B9" t="str">
            <v>Chimaera 450</v>
          </cell>
          <cell r="C9" t="str">
            <v>1A</v>
          </cell>
          <cell r="D9">
            <v>0.92785896196338258</v>
          </cell>
          <cell r="E9">
            <v>0</v>
          </cell>
          <cell r="F9">
            <v>18.943910912116863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18.943910912116863</v>
          </cell>
          <cell r="AE9">
            <v>1</v>
          </cell>
          <cell r="AF9">
            <v>1</v>
          </cell>
          <cell r="AG9">
            <v>18.943910912116863</v>
          </cell>
          <cell r="AH9">
            <v>7</v>
          </cell>
          <cell r="AI9" t="str">
            <v>B</v>
          </cell>
        </row>
        <row r="10">
          <cell r="A10" t="str">
            <v>Shelagh Ash</v>
          </cell>
          <cell r="B10" t="str">
            <v>Griff 500</v>
          </cell>
          <cell r="C10" t="str">
            <v>1A</v>
          </cell>
          <cell r="D10">
            <v>0.94413024492311715</v>
          </cell>
          <cell r="E10">
            <v>0</v>
          </cell>
          <cell r="F10">
            <v>17.859108856717555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17.859108856717555</v>
          </cell>
          <cell r="AE10">
            <v>1</v>
          </cell>
          <cell r="AF10">
            <v>1</v>
          </cell>
          <cell r="AG10">
            <v>17.859108856717555</v>
          </cell>
          <cell r="AH10">
            <v>8</v>
          </cell>
          <cell r="AI10" t="str">
            <v>B</v>
          </cell>
        </row>
        <row r="11">
          <cell r="A11" t="str">
            <v>Karol Bailey</v>
          </cell>
          <cell r="B11" t="str">
            <v>Tasmin</v>
          </cell>
          <cell r="C11" t="str">
            <v>1B</v>
          </cell>
          <cell r="D11">
            <v>0.97589576862214944</v>
          </cell>
          <cell r="E11">
            <v>10.702120553506546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10.702120553506546</v>
          </cell>
          <cell r="AE11">
            <v>1</v>
          </cell>
          <cell r="AF11">
            <v>1</v>
          </cell>
          <cell r="AG11">
            <v>10.702120553506546</v>
          </cell>
          <cell r="AH11">
            <v>9</v>
          </cell>
          <cell r="AI11" t="str">
            <v>B</v>
          </cell>
        </row>
        <row r="12">
          <cell r="A12" t="str">
            <v>Mark Everett</v>
          </cell>
          <cell r="B12" t="str">
            <v>Griff 500</v>
          </cell>
          <cell r="C12" t="str">
            <v>1A</v>
          </cell>
          <cell r="D12">
            <v>0.94462448854411196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 t="str">
            <v>-</v>
          </cell>
          <cell r="AH12" t="str">
            <v>-</v>
          </cell>
          <cell r="AI12" t="str">
            <v>B</v>
          </cell>
        </row>
        <row r="13">
          <cell r="A13" t="str">
            <v>Neil Hastle</v>
          </cell>
          <cell r="B13" t="str">
            <v>Vixen S2</v>
          </cell>
          <cell r="C13" t="str">
            <v>1A</v>
          </cell>
          <cell r="D13">
            <v>0.91513764210432436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 t="str">
            <v>-</v>
          </cell>
          <cell r="AH13" t="str">
            <v>-</v>
          </cell>
          <cell r="AI13" t="str">
            <v>A</v>
          </cell>
        </row>
        <row r="14">
          <cell r="A14" t="str">
            <v>Steve Mogg</v>
          </cell>
          <cell r="B14" t="str">
            <v>Griff 500</v>
          </cell>
          <cell r="C14" t="str">
            <v>1B</v>
          </cell>
          <cell r="D14">
            <v>0.97811581358947663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 t="str">
            <v>-</v>
          </cell>
          <cell r="AH14" t="str">
            <v>-</v>
          </cell>
          <cell r="AI14" t="str">
            <v>B</v>
          </cell>
        </row>
        <row r="15">
          <cell r="A15" t="str">
            <v>Alan Hugh Davies</v>
          </cell>
          <cell r="B15" t="str">
            <v>Griff 430</v>
          </cell>
          <cell r="C15" t="str">
            <v>1A</v>
          </cell>
          <cell r="D15">
            <v>0.93839394602711024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-</v>
          </cell>
          <cell r="AH15" t="str">
            <v>-</v>
          </cell>
          <cell r="AI15" t="str">
            <v>B</v>
          </cell>
        </row>
        <row r="16">
          <cell r="A16" t="str">
            <v>Jo Briars</v>
          </cell>
          <cell r="B16" t="str">
            <v>Chimaera 450</v>
          </cell>
          <cell r="C16" t="str">
            <v>1B</v>
          </cell>
          <cell r="D16">
            <v>0.95540258639679887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 t="str">
            <v>-</v>
          </cell>
          <cell r="AH16" t="str">
            <v>-</v>
          </cell>
          <cell r="AI16" t="str">
            <v>B</v>
          </cell>
        </row>
        <row r="17">
          <cell r="A17" t="str">
            <v>Mark Hankins</v>
          </cell>
          <cell r="B17" t="str">
            <v>2500</v>
          </cell>
          <cell r="C17" t="str">
            <v>1B</v>
          </cell>
          <cell r="D17">
            <v>0.92717872069075347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 t="str">
            <v>-</v>
          </cell>
          <cell r="AH17" t="str">
            <v>-</v>
          </cell>
          <cell r="AI17" t="str">
            <v>A</v>
          </cell>
        </row>
        <row r="18">
          <cell r="A18" t="str">
            <v>Steve Hunter</v>
          </cell>
          <cell r="B18" t="str">
            <v>Chimaera 450</v>
          </cell>
          <cell r="C18" t="str">
            <v>1B</v>
          </cell>
          <cell r="D18">
            <v>0.95540258639679887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>-</v>
          </cell>
          <cell r="AH18" t="str">
            <v>-</v>
          </cell>
          <cell r="AI18" t="str">
            <v>B</v>
          </cell>
        </row>
        <row r="19">
          <cell r="A19" t="str">
            <v>Bill Campion</v>
          </cell>
          <cell r="B19" t="str">
            <v>S2</v>
          </cell>
          <cell r="C19" t="str">
            <v>1B</v>
          </cell>
          <cell r="D19">
            <v>0.9231188900716677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 t="str">
            <v>-</v>
          </cell>
          <cell r="AH19" t="str">
            <v>-</v>
          </cell>
          <cell r="AI19" t="str">
            <v>A</v>
          </cell>
        </row>
        <row r="20">
          <cell r="A20" t="str">
            <v>Geoff Stallard</v>
          </cell>
          <cell r="B20" t="str">
            <v>Vixen S2</v>
          </cell>
          <cell r="C20" t="str">
            <v>1B</v>
          </cell>
          <cell r="D20">
            <v>0.95846575531425637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 t="str">
            <v>-</v>
          </cell>
          <cell r="AH20" t="str">
            <v>-</v>
          </cell>
          <cell r="AI20" t="str">
            <v>A</v>
          </cell>
        </row>
        <row r="21">
          <cell r="A21" t="str">
            <v>Jes Firth</v>
          </cell>
          <cell r="B21" t="str">
            <v>Griff 500</v>
          </cell>
          <cell r="C21" t="str">
            <v>1B</v>
          </cell>
          <cell r="D21">
            <v>0.97946029679218749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 t="str">
            <v>-</v>
          </cell>
          <cell r="AH21" t="str">
            <v>-</v>
          </cell>
          <cell r="AI21" t="str">
            <v>B</v>
          </cell>
        </row>
        <row r="22">
          <cell r="A22" t="str">
            <v>Iain Stallard</v>
          </cell>
          <cell r="B22" t="str">
            <v>Vixen S2</v>
          </cell>
          <cell r="C22" t="str">
            <v>1B</v>
          </cell>
          <cell r="D22">
            <v>0.95846575531425637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 t="str">
            <v>-</v>
          </cell>
          <cell r="AH22" t="str">
            <v>-</v>
          </cell>
          <cell r="AI22" t="str">
            <v>A</v>
          </cell>
        </row>
        <row r="23">
          <cell r="A23" t="str">
            <v>Mark Harris</v>
          </cell>
          <cell r="B23" t="str">
            <v>Cerbera 4.2</v>
          </cell>
          <cell r="C23" t="str">
            <v>1B</v>
          </cell>
          <cell r="D23">
            <v>0.97828983041673989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 t="str">
            <v>-</v>
          </cell>
          <cell r="AH23" t="str">
            <v>-</v>
          </cell>
          <cell r="AI23" t="str">
            <v>B</v>
          </cell>
        </row>
        <row r="24">
          <cell r="A24" t="str">
            <v>Peter Caygill</v>
          </cell>
          <cell r="B24" t="str">
            <v>3000M</v>
          </cell>
          <cell r="C24" t="str">
            <v>1A</v>
          </cell>
          <cell r="D24">
            <v>0.90408843326591115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 t="str">
            <v>-</v>
          </cell>
          <cell r="AH24" t="str">
            <v>-</v>
          </cell>
          <cell r="AI24" t="str">
            <v>A</v>
          </cell>
        </row>
        <row r="25">
          <cell r="A25" t="str">
            <v>James Howell</v>
          </cell>
          <cell r="B25" t="str">
            <v>Cerbera 4.2</v>
          </cell>
          <cell r="C25" t="str">
            <v>1A</v>
          </cell>
          <cell r="D25">
            <v>0.95597710347985099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 t="str">
            <v>-</v>
          </cell>
          <cell r="AH25" t="str">
            <v>-</v>
          </cell>
          <cell r="AI25" t="str">
            <v>B</v>
          </cell>
        </row>
        <row r="26">
          <cell r="A26" t="str">
            <v>Nathan Warburton</v>
          </cell>
          <cell r="B26" t="str">
            <v>Griff 430</v>
          </cell>
          <cell r="C26" t="str">
            <v>1A</v>
          </cell>
          <cell r="D26">
            <v>0.94068780301957644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 t="str">
            <v>-</v>
          </cell>
          <cell r="AH26" t="str">
            <v>-</v>
          </cell>
          <cell r="AI26" t="str">
            <v>B</v>
          </cell>
        </row>
        <row r="27">
          <cell r="A27" t="str">
            <v>Mark Warburton</v>
          </cell>
          <cell r="B27" t="str">
            <v>Griff 430</v>
          </cell>
          <cell r="C27" t="str">
            <v>1A</v>
          </cell>
          <cell r="D27">
            <v>0.94068780301957644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 t="str">
            <v>-</v>
          </cell>
          <cell r="AH27" t="str">
            <v>-</v>
          </cell>
          <cell r="AI27" t="str">
            <v>B</v>
          </cell>
        </row>
        <row r="28">
          <cell r="A28" t="str">
            <v>Trevor McMaster</v>
          </cell>
          <cell r="B28" t="str">
            <v>Chimaera 450</v>
          </cell>
          <cell r="C28" t="str">
            <v>1A</v>
          </cell>
          <cell r="D28">
            <v>0.93437685847513685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 t="str">
            <v>-</v>
          </cell>
          <cell r="AH28" t="str">
            <v>-</v>
          </cell>
          <cell r="AI28" t="str">
            <v>B</v>
          </cell>
        </row>
        <row r="29">
          <cell r="A29" t="str">
            <v>Nigel Langfield</v>
          </cell>
          <cell r="B29" t="str">
            <v>V8S</v>
          </cell>
          <cell r="C29" t="str">
            <v>1A</v>
          </cell>
          <cell r="D29">
            <v>0.92005983861837626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>-</v>
          </cell>
          <cell r="AH29" t="str">
            <v>-</v>
          </cell>
          <cell r="AI29" t="str">
            <v>B</v>
          </cell>
        </row>
        <row r="30">
          <cell r="A30" t="str">
            <v>Paul Moakes</v>
          </cell>
          <cell r="B30" t="str">
            <v>V8S</v>
          </cell>
          <cell r="C30" t="str">
            <v>1A</v>
          </cell>
          <cell r="D30">
            <v>0.92132004293800662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</v>
          </cell>
          <cell r="AH30" t="str">
            <v>-</v>
          </cell>
          <cell r="AI30" t="str">
            <v>B</v>
          </cell>
        </row>
        <row r="31">
          <cell r="A31" t="str">
            <v>Peter Dodson</v>
          </cell>
          <cell r="B31" t="str">
            <v>Vixen S2</v>
          </cell>
          <cell r="C31" t="str">
            <v>1A</v>
          </cell>
          <cell r="D31">
            <v>0.88178823946477192</v>
          </cell>
          <cell r="E31">
            <v>0</v>
          </cell>
          <cell r="F31">
            <v>0</v>
          </cell>
          <cell r="G31" t="str">
            <v/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 t="str">
            <v>-</v>
          </cell>
          <cell r="AH31" t="str">
            <v>-</v>
          </cell>
          <cell r="AI31" t="str">
            <v>A</v>
          </cell>
        </row>
        <row r="32">
          <cell r="A32" t="str">
            <v>Steve Cox</v>
          </cell>
          <cell r="B32" t="str">
            <v>Chimera 400SC</v>
          </cell>
          <cell r="C32" t="str">
            <v>1B</v>
          </cell>
          <cell r="D32">
            <v>0.98572168236470603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 t="str">
            <v>-</v>
          </cell>
          <cell r="AH32" t="str">
            <v>-</v>
          </cell>
          <cell r="AI32" t="str">
            <v>A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 t="str">
            <v>-</v>
          </cell>
          <cell r="AH33" t="str">
            <v>-</v>
          </cell>
        </row>
        <row r="34">
          <cell r="A34" t="str">
            <v>Entrants per event</v>
          </cell>
          <cell r="E34">
            <v>4</v>
          </cell>
          <cell r="F34">
            <v>4</v>
          </cell>
          <cell r="G34">
            <v>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E34">
            <v>12</v>
          </cell>
          <cell r="AF34">
            <v>21</v>
          </cell>
          <cell r="AG34">
            <v>0.5714285714285714</v>
          </cell>
        </row>
        <row r="35">
          <cell r="A35">
            <v>1</v>
          </cell>
          <cell r="B35">
            <v>2</v>
          </cell>
          <cell r="C35">
            <v>3</v>
          </cell>
          <cell r="D35">
            <v>4</v>
          </cell>
          <cell r="E35">
            <v>5</v>
          </cell>
          <cell r="F35">
            <v>6</v>
          </cell>
          <cell r="G35">
            <v>7</v>
          </cell>
          <cell r="H35">
            <v>8</v>
          </cell>
          <cell r="I35">
            <v>9</v>
          </cell>
          <cell r="J35">
            <v>10</v>
          </cell>
          <cell r="K35">
            <v>11</v>
          </cell>
          <cell r="L35">
            <v>12</v>
          </cell>
          <cell r="M35">
            <v>13</v>
          </cell>
          <cell r="N35">
            <v>14</v>
          </cell>
          <cell r="O35">
            <v>15</v>
          </cell>
          <cell r="P35">
            <v>16</v>
          </cell>
          <cell r="Q35">
            <v>17</v>
          </cell>
          <cell r="R35">
            <v>18</v>
          </cell>
          <cell r="S35">
            <v>19</v>
          </cell>
          <cell r="T35">
            <v>20</v>
          </cell>
          <cell r="U35">
            <v>21</v>
          </cell>
          <cell r="V35">
            <v>22</v>
          </cell>
          <cell r="W35">
            <v>23</v>
          </cell>
          <cell r="X35">
            <v>24</v>
          </cell>
          <cell r="Y35">
            <v>25</v>
          </cell>
          <cell r="Z35">
            <v>25</v>
          </cell>
          <cell r="AA35">
            <v>25</v>
          </cell>
          <cell r="AB35">
            <v>25</v>
          </cell>
          <cell r="AC35">
            <v>25</v>
          </cell>
          <cell r="AD35">
            <v>26</v>
          </cell>
          <cell r="AE35">
            <v>27</v>
          </cell>
          <cell r="AF35">
            <v>28</v>
          </cell>
          <cell r="AG35">
            <v>29</v>
          </cell>
          <cell r="AH35">
            <v>30</v>
          </cell>
          <cell r="AI35">
            <v>31</v>
          </cell>
        </row>
        <row r="36">
          <cell r="A36" t="str">
            <v>TVRCC Speed Championship - Class A Points and Leaderboard</v>
          </cell>
        </row>
        <row r="37">
          <cell r="A37" t="str">
            <v>Name</v>
          </cell>
          <cell r="B37" t="str">
            <v>Model</v>
          </cell>
          <cell r="C37" t="str">
            <v>Tyres</v>
          </cell>
          <cell r="D37" t="str">
            <v>Factor</v>
          </cell>
          <cell r="E37" t="str">
            <v>R1 Ty Croes *</v>
          </cell>
          <cell r="F37" t="str">
            <v>R2 Ty Croes *</v>
          </cell>
          <cell r="G37" t="str">
            <v>R3 Gurston</v>
          </cell>
          <cell r="H37" t="str">
            <v>R4 Gurston</v>
          </cell>
          <cell r="I37" t="str">
            <v>R5 Aintree *</v>
          </cell>
          <cell r="J37" t="str">
            <v>R6 Shelsley Walsh</v>
          </cell>
          <cell r="K37" t="str">
            <v>R7 Goodwood</v>
          </cell>
          <cell r="L37" t="str">
            <v>R8 MIRA</v>
          </cell>
          <cell r="M37" t="str">
            <v>R9 Coventry</v>
          </cell>
          <cell r="N37" t="str">
            <v>R10 Coventry</v>
          </cell>
          <cell r="O37" t="str">
            <v>R11 Epynt</v>
          </cell>
          <cell r="P37" t="str">
            <v>R12 Epynt</v>
          </cell>
          <cell r="Q37" t="str">
            <v>R13 Curborough</v>
          </cell>
          <cell r="R37" t="str">
            <v>R14 Lydden Hill</v>
          </cell>
          <cell r="S37" t="str">
            <v>R15 Loton Park</v>
          </cell>
          <cell r="T37" t="str">
            <v>R16 Loton Park</v>
          </cell>
          <cell r="U37" t="str">
            <v>R17 Harewood</v>
          </cell>
          <cell r="V37" t="str">
            <v>R18 3 Sisters *</v>
          </cell>
          <cell r="W37" t="str">
            <v>R19 Blyton *</v>
          </cell>
          <cell r="X37" t="str">
            <v>R20 Blyton *</v>
          </cell>
          <cell r="Y37" t="str">
            <v>R21 Prescott</v>
          </cell>
          <cell r="Z37" t="str">
            <v>R21 Prescott</v>
          </cell>
          <cell r="AA37" t="str">
            <v>R21 Prescott</v>
          </cell>
          <cell r="AB37" t="str">
            <v>R21 Prescott</v>
          </cell>
          <cell r="AC37" t="str">
            <v>R21 Prescott</v>
          </cell>
          <cell r="AD37" t="str">
            <v>Best 8
Points</v>
          </cell>
          <cell r="AE37" t="str">
            <v>Attended</v>
          </cell>
          <cell r="AF37" t="str">
            <v>Qualif Events</v>
          </cell>
          <cell r="AG37" t="str">
            <v>Average</v>
          </cell>
          <cell r="AH37" t="str">
            <v>Position</v>
          </cell>
          <cell r="AI37" t="str">
            <v>Pos'n Class</v>
          </cell>
        </row>
        <row r="38">
          <cell r="A38" t="str">
            <v>Steve Thomas</v>
          </cell>
          <cell r="B38" t="str">
            <v>Vixen S3</v>
          </cell>
          <cell r="C38" t="str">
            <v>1A</v>
          </cell>
          <cell r="D38">
            <v>0.90959745585328933</v>
          </cell>
          <cell r="E38">
            <v>0</v>
          </cell>
          <cell r="F38">
            <v>0</v>
          </cell>
          <cell r="G38">
            <v>23.89987090503859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23.89987090503859</v>
          </cell>
          <cell r="AE38">
            <v>1</v>
          </cell>
          <cell r="AF38">
            <v>1</v>
          </cell>
          <cell r="AG38">
            <v>23.89987090503859</v>
          </cell>
          <cell r="AH38">
            <v>3</v>
          </cell>
          <cell r="AI38">
            <v>1</v>
          </cell>
        </row>
        <row r="39">
          <cell r="A39" t="str">
            <v>Mark Hankins</v>
          </cell>
          <cell r="B39" t="str">
            <v>2500</v>
          </cell>
          <cell r="C39" t="str">
            <v>1B</v>
          </cell>
          <cell r="D39">
            <v>0.92717872069075347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 t="str">
            <v>-</v>
          </cell>
          <cell r="AH39" t="str">
            <v>-</v>
          </cell>
          <cell r="AI39" t="str">
            <v>-</v>
          </cell>
        </row>
        <row r="40">
          <cell r="A40" t="str">
            <v>Neil Hastle</v>
          </cell>
          <cell r="B40" t="str">
            <v>Vixen S2</v>
          </cell>
          <cell r="C40" t="str">
            <v>1A</v>
          </cell>
          <cell r="D40">
            <v>0.91513764210432436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 t="str">
            <v>-</v>
          </cell>
          <cell r="AH40" t="str">
            <v>-</v>
          </cell>
          <cell r="AI40" t="str">
            <v>-</v>
          </cell>
        </row>
        <row r="41">
          <cell r="A41" t="str">
            <v>Geoff Stallard</v>
          </cell>
          <cell r="B41" t="str">
            <v>Vixen S2</v>
          </cell>
          <cell r="C41" t="str">
            <v>1B</v>
          </cell>
          <cell r="D41">
            <v>0.95846575531425637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 t="str">
            <v>-</v>
          </cell>
          <cell r="AH41" t="str">
            <v>-</v>
          </cell>
          <cell r="AI41" t="str">
            <v>-</v>
          </cell>
        </row>
        <row r="42">
          <cell r="A42" t="str">
            <v>Iain Stallard</v>
          </cell>
          <cell r="B42" t="str">
            <v>Vixen S2</v>
          </cell>
          <cell r="C42" t="str">
            <v>1B</v>
          </cell>
          <cell r="D42">
            <v>0.95846575531425637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 t="str">
            <v>-</v>
          </cell>
          <cell r="AH42" t="str">
            <v>-</v>
          </cell>
          <cell r="AI42" t="str">
            <v>-</v>
          </cell>
        </row>
        <row r="43">
          <cell r="A43" t="str">
            <v>Peter Caygill</v>
          </cell>
          <cell r="B43" t="str">
            <v>3000M</v>
          </cell>
          <cell r="C43" t="str">
            <v>1A</v>
          </cell>
          <cell r="D43">
            <v>0.90408843326591115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 t="str">
            <v>-</v>
          </cell>
          <cell r="AH43" t="str">
            <v>-</v>
          </cell>
          <cell r="AI43" t="str">
            <v>-</v>
          </cell>
        </row>
        <row r="44">
          <cell r="A44" t="str">
            <v>Peter Dodson</v>
          </cell>
          <cell r="B44" t="str">
            <v>Vixen S2</v>
          </cell>
          <cell r="C44" t="str">
            <v>1A</v>
          </cell>
          <cell r="D44">
            <v>0.88178823946477192</v>
          </cell>
          <cell r="E44">
            <v>0</v>
          </cell>
          <cell r="F44">
            <v>0</v>
          </cell>
          <cell r="G44" t="str">
            <v/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 t="str">
            <v>-</v>
          </cell>
          <cell r="AH44" t="str">
            <v>-</v>
          </cell>
          <cell r="AI44" t="str">
            <v>-</v>
          </cell>
        </row>
        <row r="45">
          <cell r="A45" t="str">
            <v>TVRCC Speed Championship - Class B Points and Leaderboard</v>
          </cell>
        </row>
        <row r="46">
          <cell r="A46" t="str">
            <v>Name</v>
          </cell>
          <cell r="B46" t="str">
            <v>Model</v>
          </cell>
          <cell r="C46" t="str">
            <v>Tyres</v>
          </cell>
          <cell r="D46" t="str">
            <v>Factor</v>
          </cell>
          <cell r="E46" t="str">
            <v>R1 Ty Croes *</v>
          </cell>
          <cell r="F46" t="str">
            <v>R2 Ty Croes *</v>
          </cell>
          <cell r="G46" t="str">
            <v>R3 Gurston</v>
          </cell>
          <cell r="H46" t="str">
            <v>R4 Gurston</v>
          </cell>
          <cell r="I46" t="str">
            <v>R5 Aintree *</v>
          </cell>
          <cell r="J46" t="str">
            <v>R6 Shelsley Walsh</v>
          </cell>
          <cell r="K46" t="str">
            <v>R7 Goodwood</v>
          </cell>
          <cell r="L46" t="str">
            <v>R8 MIRA</v>
          </cell>
          <cell r="M46" t="str">
            <v>R9 Coventry</v>
          </cell>
          <cell r="N46" t="str">
            <v>R10 Coventry</v>
          </cell>
          <cell r="O46" t="str">
            <v>R11 Epynt</v>
          </cell>
          <cell r="P46" t="str">
            <v>R12 Epynt</v>
          </cell>
          <cell r="Q46" t="str">
            <v>R13 Curborough</v>
          </cell>
          <cell r="R46" t="str">
            <v>R14 Lydden Hill</v>
          </cell>
          <cell r="S46" t="str">
            <v>R15 Loton Park</v>
          </cell>
          <cell r="T46" t="str">
            <v>R16 Loton Park</v>
          </cell>
          <cell r="U46" t="str">
            <v>R17 Harewood</v>
          </cell>
          <cell r="V46" t="str">
            <v>R18 3 Sisters *</v>
          </cell>
          <cell r="W46" t="str">
            <v>R19 Blyton *</v>
          </cell>
          <cell r="X46" t="str">
            <v>R20 Blyton *</v>
          </cell>
          <cell r="Y46" t="str">
            <v>R21 Prescott</v>
          </cell>
          <cell r="Z46" t="str">
            <v>R21 Prescott</v>
          </cell>
          <cell r="AA46" t="str">
            <v>R21 Prescott</v>
          </cell>
          <cell r="AB46" t="str">
            <v>R21 Prescott</v>
          </cell>
          <cell r="AC46" t="str">
            <v>R21 Prescott</v>
          </cell>
          <cell r="AD46" t="str">
            <v>Best 8
Points</v>
          </cell>
          <cell r="AE46" t="str">
            <v>Attended</v>
          </cell>
          <cell r="AF46" t="str">
            <v>Qualif Events</v>
          </cell>
          <cell r="AG46" t="str">
            <v>Average</v>
          </cell>
          <cell r="AH46" t="str">
            <v>Position</v>
          </cell>
          <cell r="AI46" t="str">
            <v>Pos'n Class</v>
          </cell>
        </row>
        <row r="47">
          <cell r="A47" t="str">
            <v>David Barrowclough</v>
          </cell>
          <cell r="B47" t="str">
            <v>Chimaera 500</v>
          </cell>
          <cell r="C47" t="str">
            <v>1A</v>
          </cell>
          <cell r="D47">
            <v>0.94638959323517446</v>
          </cell>
          <cell r="E47">
            <v>25</v>
          </cell>
          <cell r="F47">
            <v>23.939937883576413</v>
          </cell>
          <cell r="G47">
            <v>24.25201839106434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73.191956274640745</v>
          </cell>
          <cell r="AE47">
            <v>3</v>
          </cell>
          <cell r="AF47">
            <v>3</v>
          </cell>
          <cell r="AG47">
            <v>24.397318758213583</v>
          </cell>
          <cell r="AH47">
            <v>1</v>
          </cell>
          <cell r="AI47">
            <v>1</v>
          </cell>
        </row>
        <row r="48">
          <cell r="A48" t="str">
            <v>Rob Pack</v>
          </cell>
          <cell r="B48" t="str">
            <v>Tuscan</v>
          </cell>
          <cell r="C48" t="str">
            <v>1B</v>
          </cell>
          <cell r="D48">
            <v>0.97575915145345882</v>
          </cell>
          <cell r="E48">
            <v>0</v>
          </cell>
          <cell r="F48">
            <v>25</v>
          </cell>
          <cell r="G48">
            <v>25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50</v>
          </cell>
          <cell r="AE48">
            <v>2</v>
          </cell>
          <cell r="AF48">
            <v>2</v>
          </cell>
          <cell r="AG48">
            <v>25</v>
          </cell>
          <cell r="AH48">
            <v>2</v>
          </cell>
          <cell r="AI48">
            <v>2</v>
          </cell>
        </row>
        <row r="49">
          <cell r="A49" t="str">
            <v>Peter Ash</v>
          </cell>
          <cell r="B49" t="str">
            <v>Griff 500</v>
          </cell>
          <cell r="C49" t="str">
            <v>1B</v>
          </cell>
          <cell r="D49">
            <v>0.94413024492311715</v>
          </cell>
          <cell r="E49">
            <v>0</v>
          </cell>
          <cell r="F49">
            <v>0</v>
          </cell>
          <cell r="G49">
            <v>22.24831825890427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22.24831825890427</v>
          </cell>
          <cell r="AE49">
            <v>1</v>
          </cell>
          <cell r="AF49">
            <v>1</v>
          </cell>
          <cell r="AG49">
            <v>22.24831825890427</v>
          </cell>
          <cell r="AH49">
            <v>4</v>
          </cell>
          <cell r="AI49">
            <v>3</v>
          </cell>
        </row>
        <row r="50">
          <cell r="A50" t="str">
            <v>John Carter</v>
          </cell>
          <cell r="B50" t="str">
            <v>V8S 500</v>
          </cell>
          <cell r="C50" t="str">
            <v>1B</v>
          </cell>
          <cell r="D50">
            <v>0.98848710485559299</v>
          </cell>
          <cell r="E50">
            <v>22.006061178007648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22.006061178007648</v>
          </cell>
          <cell r="AE50">
            <v>1</v>
          </cell>
          <cell r="AF50">
            <v>1</v>
          </cell>
          <cell r="AG50">
            <v>22.006061178007648</v>
          </cell>
          <cell r="AH50">
            <v>5</v>
          </cell>
          <cell r="AI50">
            <v>4</v>
          </cell>
        </row>
        <row r="51">
          <cell r="A51" t="str">
            <v>Michael Bailey</v>
          </cell>
          <cell r="B51" t="str">
            <v>Tasmin</v>
          </cell>
          <cell r="C51" t="str">
            <v>1B</v>
          </cell>
          <cell r="D51">
            <v>0.97589576862214944</v>
          </cell>
          <cell r="E51">
            <v>19.777951201692531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19.777951201692531</v>
          </cell>
          <cell r="AE51">
            <v>1</v>
          </cell>
          <cell r="AF51">
            <v>1</v>
          </cell>
          <cell r="AG51">
            <v>19.777951201692531</v>
          </cell>
          <cell r="AH51">
            <v>6</v>
          </cell>
          <cell r="AI51">
            <v>5</v>
          </cell>
        </row>
        <row r="52">
          <cell r="A52" t="str">
            <v>Richard Blacklee</v>
          </cell>
          <cell r="B52" t="str">
            <v>Chimaera 450</v>
          </cell>
          <cell r="C52" t="str">
            <v>1A</v>
          </cell>
          <cell r="D52">
            <v>0.92785896196338258</v>
          </cell>
          <cell r="E52">
            <v>0</v>
          </cell>
          <cell r="F52">
            <v>18.943910912116863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18.943910912116863</v>
          </cell>
          <cell r="AE52">
            <v>1</v>
          </cell>
          <cell r="AF52">
            <v>1</v>
          </cell>
          <cell r="AG52">
            <v>18.943910912116863</v>
          </cell>
          <cell r="AH52">
            <v>7</v>
          </cell>
          <cell r="AI52">
            <v>6</v>
          </cell>
        </row>
        <row r="53">
          <cell r="A53" t="str">
            <v>Shelagh Ash</v>
          </cell>
          <cell r="B53" t="str">
            <v>Griff 500</v>
          </cell>
          <cell r="C53" t="str">
            <v>1A</v>
          </cell>
          <cell r="D53">
            <v>0.94413024492311715</v>
          </cell>
          <cell r="E53">
            <v>0</v>
          </cell>
          <cell r="F53">
            <v>17.859108856717555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17.859108856717555</v>
          </cell>
          <cell r="AE53">
            <v>1</v>
          </cell>
          <cell r="AF53">
            <v>1</v>
          </cell>
          <cell r="AG53">
            <v>17.859108856717555</v>
          </cell>
          <cell r="AH53">
            <v>8</v>
          </cell>
          <cell r="AI53">
            <v>7</v>
          </cell>
        </row>
        <row r="54">
          <cell r="A54" t="str">
            <v>Karol Bailey</v>
          </cell>
          <cell r="B54" t="str">
            <v>Tasmin</v>
          </cell>
          <cell r="C54" t="str">
            <v>1B</v>
          </cell>
          <cell r="D54">
            <v>0.97589576862214944</v>
          </cell>
          <cell r="E54">
            <v>10.702120553506546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10.702120553506546</v>
          </cell>
          <cell r="AE54">
            <v>1</v>
          </cell>
          <cell r="AF54">
            <v>1</v>
          </cell>
          <cell r="AG54">
            <v>10.702120553506546</v>
          </cell>
          <cell r="AH54">
            <v>9</v>
          </cell>
          <cell r="AI54">
            <v>8</v>
          </cell>
        </row>
        <row r="55">
          <cell r="A55" t="str">
            <v>Mark Everett</v>
          </cell>
          <cell r="B55" t="str">
            <v>Griff 500</v>
          </cell>
          <cell r="C55" t="str">
            <v>1A</v>
          </cell>
          <cell r="D55">
            <v>0.94462448854411196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 t="str">
            <v>-</v>
          </cell>
          <cell r="AH55" t="str">
            <v>-</v>
          </cell>
          <cell r="AI55" t="str">
            <v>-</v>
          </cell>
        </row>
        <row r="56">
          <cell r="A56" t="str">
            <v>Steve Mogg</v>
          </cell>
          <cell r="B56" t="str">
            <v>Griff 500</v>
          </cell>
          <cell r="C56" t="str">
            <v>1B</v>
          </cell>
          <cell r="D56">
            <v>0.97811581358947663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 t="str">
            <v>-</v>
          </cell>
          <cell r="AH56" t="str">
            <v>-</v>
          </cell>
          <cell r="AI56" t="str">
            <v>-</v>
          </cell>
        </row>
        <row r="57">
          <cell r="A57" t="str">
            <v>Alan Hugh Davies</v>
          </cell>
          <cell r="B57" t="str">
            <v>Griff 430</v>
          </cell>
          <cell r="C57" t="str">
            <v>1A</v>
          </cell>
          <cell r="D57">
            <v>0.93839394602711024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 t="str">
            <v>-</v>
          </cell>
          <cell r="AH57" t="str">
            <v>-</v>
          </cell>
          <cell r="AI57" t="str">
            <v>-</v>
          </cell>
        </row>
        <row r="58">
          <cell r="A58" t="str">
            <v>Jo Briars</v>
          </cell>
          <cell r="B58" t="str">
            <v>Chimaera 450</v>
          </cell>
          <cell r="C58" t="str">
            <v>1B</v>
          </cell>
          <cell r="D58">
            <v>0.95540258639679887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 t="str">
            <v>-</v>
          </cell>
          <cell r="AH58" t="str">
            <v>-</v>
          </cell>
          <cell r="AI58" t="str">
            <v>-</v>
          </cell>
        </row>
        <row r="59">
          <cell r="A59" t="str">
            <v>Steve Hunter</v>
          </cell>
          <cell r="B59" t="str">
            <v>Chimaera 450</v>
          </cell>
          <cell r="C59" t="str">
            <v>1B</v>
          </cell>
          <cell r="D59">
            <v>0.95540258639679887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 t="str">
            <v>-</v>
          </cell>
          <cell r="AH59" t="str">
            <v>-</v>
          </cell>
          <cell r="AI59" t="str">
            <v>-</v>
          </cell>
        </row>
        <row r="60">
          <cell r="A60" t="str">
            <v>Jes Firth</v>
          </cell>
          <cell r="B60" t="str">
            <v>Griff 500</v>
          </cell>
          <cell r="C60" t="str">
            <v>1B</v>
          </cell>
          <cell r="D60">
            <v>0.97946029679218749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 t="str">
            <v>-</v>
          </cell>
          <cell r="AH60" t="str">
            <v>-</v>
          </cell>
          <cell r="AI60" t="str">
            <v>-</v>
          </cell>
        </row>
        <row r="61">
          <cell r="A61" t="str">
            <v>Mark Harris</v>
          </cell>
          <cell r="B61" t="str">
            <v>Cerbera 4.2</v>
          </cell>
          <cell r="C61" t="str">
            <v>1B</v>
          </cell>
          <cell r="D61">
            <v>0.97828983041673989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>,</v>
          </cell>
          <cell r="Z61" t="str">
            <v>,</v>
          </cell>
          <cell r="AA61" t="str">
            <v>,</v>
          </cell>
          <cell r="AB61" t="str">
            <v>,</v>
          </cell>
          <cell r="AC61" t="str">
            <v>,</v>
          </cell>
          <cell r="AD61">
            <v>0</v>
          </cell>
          <cell r="AE61">
            <v>0</v>
          </cell>
          <cell r="AF61">
            <v>0</v>
          </cell>
          <cell r="AG61" t="str">
            <v>-</v>
          </cell>
          <cell r="AH61" t="str">
            <v>-</v>
          </cell>
          <cell r="AI61" t="str">
            <v>-</v>
          </cell>
        </row>
        <row r="62">
          <cell r="A62" t="str">
            <v>James Howell</v>
          </cell>
          <cell r="B62" t="str">
            <v>Cerbera 4.2</v>
          </cell>
          <cell r="C62" t="str">
            <v>1A</v>
          </cell>
          <cell r="D62">
            <v>0.95597710347985099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 t="str">
            <v>-</v>
          </cell>
          <cell r="AH62" t="str">
            <v>-</v>
          </cell>
          <cell r="AI62" t="str">
            <v>-</v>
          </cell>
        </row>
        <row r="63">
          <cell r="A63" t="str">
            <v>Nathan Warburton</v>
          </cell>
          <cell r="B63" t="str">
            <v>Griff 430</v>
          </cell>
          <cell r="C63" t="str">
            <v>1A</v>
          </cell>
          <cell r="D63">
            <v>0.94068780301957644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 t="str">
            <v>-</v>
          </cell>
          <cell r="AH63" t="str">
            <v>-</v>
          </cell>
          <cell r="AI63" t="str">
            <v>-</v>
          </cell>
        </row>
        <row r="64">
          <cell r="A64" t="str">
            <v>Mark Warburton</v>
          </cell>
          <cell r="B64" t="str">
            <v>Griff 430</v>
          </cell>
          <cell r="C64" t="str">
            <v>1A</v>
          </cell>
          <cell r="D64">
            <v>0.94068780301957644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 t="str">
            <v>-</v>
          </cell>
          <cell r="AH64" t="str">
            <v>-</v>
          </cell>
          <cell r="AI64" t="str">
            <v>-</v>
          </cell>
        </row>
        <row r="65">
          <cell r="A65" t="str">
            <v>Trevor McMaster</v>
          </cell>
          <cell r="B65" t="str">
            <v>Chimaera 450</v>
          </cell>
          <cell r="C65" t="str">
            <v>1A</v>
          </cell>
          <cell r="D65">
            <v>0.93437685847513685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 t="str">
            <v>-</v>
          </cell>
          <cell r="AH65" t="str">
            <v>-</v>
          </cell>
          <cell r="AI65" t="str">
            <v>-</v>
          </cell>
        </row>
        <row r="66">
          <cell r="A66" t="str">
            <v>Steve Cox</v>
          </cell>
          <cell r="B66" t="str">
            <v>Chimera 400SC</v>
          </cell>
          <cell r="C66" t="str">
            <v>1B</v>
          </cell>
          <cell r="D66">
            <v>0.98572168236470603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 t="str">
            <v>-</v>
          </cell>
          <cell r="AH66" t="str">
            <v>-</v>
          </cell>
          <cell r="AI66" t="str">
            <v>-</v>
          </cell>
        </row>
        <row r="67">
          <cell r="A67" t="str">
            <v>* Designates Northen Championship Round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abSelected="1" workbookViewId="0">
      <selection activeCell="E3" sqref="E3"/>
    </sheetView>
  </sheetViews>
  <sheetFormatPr defaultRowHeight="14.4" x14ac:dyDescent="0.3"/>
  <cols>
    <col min="1" max="1" width="18.21875" customWidth="1"/>
  </cols>
  <sheetData>
    <row r="1" spans="1:22" ht="40.200000000000003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9</v>
      </c>
      <c r="R1" s="4" t="s">
        <v>16</v>
      </c>
      <c r="S1" s="5" t="s">
        <v>17</v>
      </c>
      <c r="T1" s="5" t="s">
        <v>18</v>
      </c>
    </row>
    <row r="2" spans="1:22" ht="22.8" x14ac:dyDescent="0.4">
      <c r="A2" s="6" t="s">
        <v>22</v>
      </c>
      <c r="B2" s="7">
        <v>264</v>
      </c>
      <c r="C2" s="8" t="s">
        <v>24</v>
      </c>
      <c r="D2" s="9" t="s">
        <v>25</v>
      </c>
      <c r="E2" s="10">
        <v>0.97575915145345882</v>
      </c>
      <c r="F2" s="11">
        <v>36.119999999999997</v>
      </c>
      <c r="G2" s="12">
        <v>36.15</v>
      </c>
      <c r="H2" s="13"/>
      <c r="I2" s="14">
        <v>36.119999999999997</v>
      </c>
      <c r="J2" s="15">
        <v>35.24442055049893</v>
      </c>
      <c r="K2" s="16">
        <v>1</v>
      </c>
      <c r="L2" s="12">
        <v>37.71</v>
      </c>
      <c r="M2" s="12">
        <v>35.119999999999997</v>
      </c>
      <c r="N2" s="12"/>
      <c r="O2" s="17"/>
      <c r="P2" s="15">
        <v>35.119999999999997</v>
      </c>
      <c r="Q2" s="15">
        <v>34.26866139904547</v>
      </c>
      <c r="R2" s="18">
        <v>25</v>
      </c>
      <c r="S2" s="16">
        <v>1</v>
      </c>
      <c r="T2" s="9" t="s">
        <v>26</v>
      </c>
      <c r="V2" t="s">
        <v>27</v>
      </c>
    </row>
    <row r="3" spans="1:22" ht="22.8" x14ac:dyDescent="0.4">
      <c r="A3" s="19" t="s">
        <v>21</v>
      </c>
      <c r="B3" s="7">
        <v>263</v>
      </c>
      <c r="C3" s="8" t="s">
        <v>28</v>
      </c>
      <c r="D3" s="9" t="s">
        <v>29</v>
      </c>
      <c r="E3" s="10">
        <v>0.94638959323517446</v>
      </c>
      <c r="F3" s="11">
        <v>38.869999999999997</v>
      </c>
      <c r="G3" s="12">
        <v>39.47</v>
      </c>
      <c r="H3" s="13"/>
      <c r="I3" s="14">
        <v>38.869999999999997</v>
      </c>
      <c r="J3" s="15">
        <v>36.786163489051226</v>
      </c>
      <c r="K3" s="16">
        <v>2</v>
      </c>
      <c r="L3" s="12">
        <v>38.72</v>
      </c>
      <c r="M3" s="12">
        <v>37.33</v>
      </c>
      <c r="N3" s="12"/>
      <c r="O3" s="20"/>
      <c r="P3" s="15">
        <v>37.33</v>
      </c>
      <c r="Q3" s="15">
        <v>35.328723515469058</v>
      </c>
      <c r="R3" s="18">
        <v>23.939937883576413</v>
      </c>
      <c r="S3" s="16">
        <v>2</v>
      </c>
      <c r="T3" s="9" t="s">
        <v>26</v>
      </c>
      <c r="V3" t="s">
        <v>27</v>
      </c>
    </row>
    <row r="4" spans="1:22" ht="22.8" x14ac:dyDescent="0.4">
      <c r="A4" s="6" t="s">
        <v>19</v>
      </c>
      <c r="B4" s="7">
        <v>261</v>
      </c>
      <c r="C4" s="8" t="s">
        <v>30</v>
      </c>
      <c r="D4" s="9" t="s">
        <v>29</v>
      </c>
      <c r="E4" s="10">
        <v>0.92785896196338258</v>
      </c>
      <c r="F4" s="11">
        <v>44.77</v>
      </c>
      <c r="G4" s="12">
        <v>43.86</v>
      </c>
      <c r="H4" s="13"/>
      <c r="I4" s="14">
        <v>43.86</v>
      </c>
      <c r="J4" s="15">
        <v>40.695894071713958</v>
      </c>
      <c r="K4" s="16">
        <v>3</v>
      </c>
      <c r="L4" s="12">
        <v>43.64</v>
      </c>
      <c r="M4" s="12">
        <v>43.46</v>
      </c>
      <c r="N4" s="12"/>
      <c r="O4" s="17"/>
      <c r="P4" s="15">
        <v>43.46</v>
      </c>
      <c r="Q4" s="15">
        <v>40.324750486928608</v>
      </c>
      <c r="R4" s="18">
        <v>18.943910912116863</v>
      </c>
      <c r="S4" s="16">
        <v>3</v>
      </c>
      <c r="T4" s="9" t="s">
        <v>26</v>
      </c>
      <c r="V4" t="s">
        <v>27</v>
      </c>
    </row>
    <row r="5" spans="1:22" ht="22.8" x14ac:dyDescent="0.4">
      <c r="A5" s="6" t="s">
        <v>20</v>
      </c>
      <c r="B5" s="7">
        <v>262</v>
      </c>
      <c r="C5" s="8" t="s">
        <v>31</v>
      </c>
      <c r="D5" s="9" t="s">
        <v>29</v>
      </c>
      <c r="E5" s="10">
        <v>0.94413024492311715</v>
      </c>
      <c r="F5" s="11">
        <v>43.88</v>
      </c>
      <c r="G5" s="12">
        <v>46.11</v>
      </c>
      <c r="H5" s="13"/>
      <c r="I5" s="14">
        <v>43.88</v>
      </c>
      <c r="J5" s="15">
        <v>41.428435147226381</v>
      </c>
      <c r="K5" s="16">
        <v>4</v>
      </c>
      <c r="L5" s="12">
        <v>47.93</v>
      </c>
      <c r="M5" s="12">
        <v>43.86</v>
      </c>
      <c r="N5" s="12"/>
      <c r="O5" s="17"/>
      <c r="P5" s="15">
        <v>43.86</v>
      </c>
      <c r="Q5" s="15">
        <v>41.409552542327916</v>
      </c>
      <c r="R5" s="18">
        <v>17.859108856717555</v>
      </c>
      <c r="S5" s="16">
        <v>4</v>
      </c>
      <c r="T5" s="9" t="s">
        <v>26</v>
      </c>
      <c r="V5" t="s">
        <v>27</v>
      </c>
    </row>
    <row r="6" spans="1:22" ht="22.8" x14ac:dyDescent="0.4">
      <c r="A6" s="6"/>
      <c r="B6" s="7"/>
      <c r="C6" s="8" t="e">
        <f>VLOOKUP($A6,[1]Total!$A:$D,2,FALSE)</f>
        <v>#N/A</v>
      </c>
      <c r="D6" s="9" t="e">
        <f>VLOOKUP($A6,[1]Total!$A:$D,3,FALSE)</f>
        <v>#N/A</v>
      </c>
      <c r="E6" s="10" t="e">
        <f>VLOOKUP($A6,[1]Total!$A:$D,4,FALSE)</f>
        <v>#N/A</v>
      </c>
      <c r="F6" s="11"/>
      <c r="G6" s="12"/>
      <c r="H6" s="13"/>
      <c r="I6" s="14" t="str">
        <f>IF(MIN(F6:H6)&gt;0,MIN(F6:H6),"")</f>
        <v/>
      </c>
      <c r="J6" s="15" t="str">
        <f>IF(I6="","",I6*$E6)</f>
        <v/>
      </c>
      <c r="K6" s="16" t="str">
        <f>IF(I6="","",RANK(J6,J$2:J$15,1))</f>
        <v/>
      </c>
      <c r="L6" s="12"/>
      <c r="M6" s="12"/>
      <c r="N6" s="12"/>
      <c r="O6" s="20"/>
      <c r="P6" s="15" t="str">
        <f>IF(MIN(L6:N6)&gt;0,MIN(L6:N6),"")</f>
        <v/>
      </c>
      <c r="Q6" s="15" t="str">
        <f>IF(P6="","",P6*$E6)</f>
        <v/>
      </c>
      <c r="R6" s="18" t="str">
        <f>IF(P6="","",IF(AND(V6="",U6&gt;15),10,IF(V6="",25-U6,IF(V6&gt;15,10,25-V6))))</f>
        <v/>
      </c>
      <c r="S6" s="16" t="str">
        <f>IF(P6="","",RANK(Q6,Q$2:Q$15,1))</f>
        <v/>
      </c>
      <c r="T6" s="9" t="e">
        <f>"TVR-"&amp;VLOOKUP($A6,[1]Total!$A:$AI,[1]Total!$AI$1,FALSE)</f>
        <v>#N/A</v>
      </c>
    </row>
    <row r="7" spans="1:22" ht="22.8" x14ac:dyDescent="0.4">
      <c r="A7" s="21"/>
      <c r="B7" s="22"/>
      <c r="C7" s="8" t="e">
        <f>VLOOKUP($A7,[1]Total!$A:$D,2,FALSE)</f>
        <v>#N/A</v>
      </c>
      <c r="D7" s="9" t="e">
        <f>VLOOKUP($A7,[1]Total!$A:$D,3,FALSE)</f>
        <v>#N/A</v>
      </c>
      <c r="E7" s="10" t="e">
        <f>VLOOKUP($A7,[1]Total!$A:$D,4,FALSE)</f>
        <v>#N/A</v>
      </c>
      <c r="F7" s="11"/>
      <c r="G7" s="11"/>
      <c r="H7" s="13"/>
      <c r="I7" s="14" t="str">
        <f t="shared" ref="I7:I15" si="0">IF(MIN(F7:H7)&gt;0,MIN(F7:H7),"")</f>
        <v/>
      </c>
      <c r="J7" s="15" t="str">
        <f t="shared" ref="J7:J15" si="1">IF(I7="","",I7*$E7)</f>
        <v/>
      </c>
      <c r="K7" s="16" t="str">
        <f t="shared" ref="K7" si="2">IF(I7="","",RANK(J7,J$2:J$15,1))</f>
        <v/>
      </c>
      <c r="L7" s="12"/>
      <c r="M7" s="12"/>
      <c r="N7" s="12"/>
      <c r="O7" s="17"/>
      <c r="P7" s="15" t="str">
        <f t="shared" ref="P7:P15" si="3">IF(MIN(L7:N7)&gt;0,MIN(L7:N7),"")</f>
        <v/>
      </c>
      <c r="Q7" s="15" t="str">
        <f t="shared" ref="Q7:Q15" si="4">IF(P7="","",P7*$E7)</f>
        <v/>
      </c>
      <c r="R7" s="18" t="str">
        <f t="shared" ref="R7:R15" si="5">IF(P7="","",IF(AND(V7="",U7&gt;15),10,IF(V7="",25-U7,IF(V7&gt;15,10,25-V7))))</f>
        <v/>
      </c>
      <c r="S7" s="16" t="str">
        <f t="shared" ref="S7:S15" si="6">IF(P7="","",RANK(Q7,Q$2:Q$15,1))</f>
        <v/>
      </c>
      <c r="T7" s="9" t="e">
        <f>"TVR-"&amp;VLOOKUP($A7,[1]Total!$A:$AI,[1]Total!$AI$1,FALSE)</f>
        <v>#N/A</v>
      </c>
    </row>
    <row r="8" spans="1:22" ht="22.8" x14ac:dyDescent="0.4">
      <c r="A8" s="21"/>
      <c r="B8" s="22"/>
      <c r="C8" s="8" t="e">
        <f>VLOOKUP($A8,[1]Total!$A:$D,2,FALSE)</f>
        <v>#N/A</v>
      </c>
      <c r="D8" s="9" t="e">
        <f>VLOOKUP($A8,[1]Total!$A:$D,3,FALSE)</f>
        <v>#N/A</v>
      </c>
      <c r="E8" s="10" t="e">
        <f>VLOOKUP($A8,[1]Total!$A:$D,4,FALSE)</f>
        <v>#N/A</v>
      </c>
      <c r="F8" s="11"/>
      <c r="G8" s="11"/>
      <c r="H8" s="13"/>
      <c r="I8" s="14" t="str">
        <f t="shared" si="0"/>
        <v/>
      </c>
      <c r="J8" s="15" t="str">
        <f t="shared" si="1"/>
        <v/>
      </c>
      <c r="K8" s="16" t="str">
        <f>IF(I8="","",RANK(J8,J$2:J$15,1))</f>
        <v/>
      </c>
      <c r="L8" s="12"/>
      <c r="M8" s="12"/>
      <c r="N8" s="12"/>
      <c r="O8" s="17"/>
      <c r="P8" s="15" t="str">
        <f t="shared" si="3"/>
        <v/>
      </c>
      <c r="Q8" s="15" t="str">
        <f t="shared" si="4"/>
        <v/>
      </c>
      <c r="R8" s="18" t="str">
        <f t="shared" si="5"/>
        <v/>
      </c>
      <c r="S8" s="16" t="str">
        <f t="shared" si="6"/>
        <v/>
      </c>
      <c r="T8" s="9" t="e">
        <f>"TVR-"&amp;VLOOKUP($A8,[1]Total!$A:$AI,[1]Total!$AI$1,FALSE)</f>
        <v>#N/A</v>
      </c>
    </row>
    <row r="9" spans="1:22" ht="22.8" x14ac:dyDescent="0.4">
      <c r="A9" s="21"/>
      <c r="B9" s="22"/>
      <c r="C9" s="8" t="e">
        <f>VLOOKUP($A9,[1]Total!$A:$D,2,FALSE)</f>
        <v>#N/A</v>
      </c>
      <c r="D9" s="9" t="e">
        <f>VLOOKUP($A9,[1]Total!$A:$D,3,FALSE)</f>
        <v>#N/A</v>
      </c>
      <c r="E9" s="10" t="e">
        <f>VLOOKUP($A9,[1]Total!$A:$D,4,FALSE)</f>
        <v>#N/A</v>
      </c>
      <c r="F9" s="11"/>
      <c r="G9" s="11"/>
      <c r="H9" s="13"/>
      <c r="I9" s="14" t="str">
        <f t="shared" si="0"/>
        <v/>
      </c>
      <c r="J9" s="15" t="str">
        <f t="shared" si="1"/>
        <v/>
      </c>
      <c r="K9" s="16" t="str">
        <f t="shared" ref="K9:K15" si="7">IF(I9="","",RANK(J9,J$2:J$15,1))</f>
        <v/>
      </c>
      <c r="L9" s="12"/>
      <c r="M9" s="12"/>
      <c r="N9" s="12"/>
      <c r="O9" s="17"/>
      <c r="P9" s="15" t="str">
        <f t="shared" si="3"/>
        <v/>
      </c>
      <c r="Q9" s="15" t="str">
        <f t="shared" si="4"/>
        <v/>
      </c>
      <c r="R9" s="18" t="str">
        <f t="shared" si="5"/>
        <v/>
      </c>
      <c r="S9" s="16" t="str">
        <f t="shared" si="6"/>
        <v/>
      </c>
      <c r="T9" s="9" t="e">
        <f>"TVR-"&amp;VLOOKUP($A9,[1]Total!$A:$AI,[1]Total!$AI$1,FALSE)</f>
        <v>#N/A</v>
      </c>
    </row>
    <row r="10" spans="1:22" ht="22.8" x14ac:dyDescent="0.4">
      <c r="A10" s="21"/>
      <c r="B10" s="22"/>
      <c r="C10" s="8" t="e">
        <f>VLOOKUP($A10,[1]Total!$A:$D,2,FALSE)</f>
        <v>#N/A</v>
      </c>
      <c r="D10" s="9" t="e">
        <f>VLOOKUP($A10,[1]Total!$A:$D,3,FALSE)</f>
        <v>#N/A</v>
      </c>
      <c r="E10" s="10" t="e">
        <f>VLOOKUP($A10,[1]Total!$A:$D,4,FALSE)</f>
        <v>#N/A</v>
      </c>
      <c r="F10" s="11"/>
      <c r="G10" s="11"/>
      <c r="H10" s="13"/>
      <c r="I10" s="14" t="str">
        <f t="shared" si="0"/>
        <v/>
      </c>
      <c r="J10" s="15" t="str">
        <f t="shared" si="1"/>
        <v/>
      </c>
      <c r="K10" s="16" t="str">
        <f t="shared" si="7"/>
        <v/>
      </c>
      <c r="L10" s="12"/>
      <c r="M10" s="12"/>
      <c r="N10" s="12"/>
      <c r="O10" s="17"/>
      <c r="P10" s="15" t="str">
        <f t="shared" si="3"/>
        <v/>
      </c>
      <c r="Q10" s="15" t="str">
        <f t="shared" si="4"/>
        <v/>
      </c>
      <c r="R10" s="18" t="str">
        <f t="shared" si="5"/>
        <v/>
      </c>
      <c r="S10" s="16" t="str">
        <f t="shared" si="6"/>
        <v/>
      </c>
      <c r="T10" s="9" t="e">
        <f>"TVR-"&amp;VLOOKUP($A10,[1]Total!$A:$AI,[1]Total!$AI$1,FALSE)</f>
        <v>#N/A</v>
      </c>
    </row>
    <row r="11" spans="1:22" ht="22.8" x14ac:dyDescent="0.4">
      <c r="A11" s="21"/>
      <c r="B11" s="22"/>
      <c r="C11" s="8" t="e">
        <f>VLOOKUP($A11,[1]Total!$A:$D,2,FALSE)</f>
        <v>#N/A</v>
      </c>
      <c r="D11" s="9" t="e">
        <f>VLOOKUP($A11,[1]Total!$A:$D,3,FALSE)</f>
        <v>#N/A</v>
      </c>
      <c r="E11" s="10" t="e">
        <f>VLOOKUP($A11,[1]Total!$A:$D,4,FALSE)</f>
        <v>#N/A</v>
      </c>
      <c r="F11" s="11"/>
      <c r="G11" s="11"/>
      <c r="H11" s="13"/>
      <c r="I11" s="14" t="str">
        <f t="shared" si="0"/>
        <v/>
      </c>
      <c r="J11" s="15" t="str">
        <f t="shared" si="1"/>
        <v/>
      </c>
      <c r="K11" s="16" t="str">
        <f t="shared" si="7"/>
        <v/>
      </c>
      <c r="L11" s="12"/>
      <c r="M11" s="12"/>
      <c r="N11" s="12"/>
      <c r="O11" s="17"/>
      <c r="P11" s="15" t="str">
        <f t="shared" si="3"/>
        <v/>
      </c>
      <c r="Q11" s="15" t="str">
        <f t="shared" si="4"/>
        <v/>
      </c>
      <c r="R11" s="18" t="str">
        <f>IF(P11="","",IF(AND(V11="",U11&gt;15),10,IF(V11="",25-U11,IF(V11&gt;15,10,25-V11))))</f>
        <v/>
      </c>
      <c r="S11" s="16" t="str">
        <f t="shared" si="6"/>
        <v/>
      </c>
      <c r="T11" s="9" t="e">
        <f>"TVR-"&amp;VLOOKUP($A11,[1]Total!$A:$AI,[1]Total!$AI$1,FALSE)</f>
        <v>#N/A</v>
      </c>
    </row>
    <row r="12" spans="1:22" ht="22.8" x14ac:dyDescent="0.4">
      <c r="A12" s="21"/>
      <c r="B12" s="22"/>
      <c r="C12" s="8" t="e">
        <f>VLOOKUP($A12,[1]Total!$A:$D,2,FALSE)</f>
        <v>#N/A</v>
      </c>
      <c r="D12" s="9" t="e">
        <f>VLOOKUP($A12,[1]Total!$A:$D,3,FALSE)</f>
        <v>#N/A</v>
      </c>
      <c r="E12" s="10" t="e">
        <f>VLOOKUP($A12,[1]Total!$A:$D,4,FALSE)</f>
        <v>#N/A</v>
      </c>
      <c r="F12" s="11"/>
      <c r="G12" s="11"/>
      <c r="H12" s="13"/>
      <c r="I12" s="14" t="str">
        <f t="shared" si="0"/>
        <v/>
      </c>
      <c r="J12" s="15" t="str">
        <f t="shared" si="1"/>
        <v/>
      </c>
      <c r="K12" s="16" t="str">
        <f t="shared" si="7"/>
        <v/>
      </c>
      <c r="L12" s="12"/>
      <c r="M12" s="12"/>
      <c r="N12" s="12"/>
      <c r="O12" s="17"/>
      <c r="P12" s="15" t="str">
        <f t="shared" si="3"/>
        <v/>
      </c>
      <c r="Q12" s="15" t="str">
        <f t="shared" si="4"/>
        <v/>
      </c>
      <c r="R12" s="18" t="str">
        <f t="shared" si="5"/>
        <v/>
      </c>
      <c r="S12" s="16" t="str">
        <f t="shared" si="6"/>
        <v/>
      </c>
      <c r="T12" s="9" t="e">
        <f>"TVR-"&amp;VLOOKUP($A12,[1]Total!$A:$AI,[1]Total!$AI$1,FALSE)</f>
        <v>#N/A</v>
      </c>
    </row>
    <row r="13" spans="1:22" ht="22.8" x14ac:dyDescent="0.4">
      <c r="A13" s="21"/>
      <c r="B13" s="22"/>
      <c r="C13" s="8" t="e">
        <f>VLOOKUP($A13,[1]Total!$A:$D,2,FALSE)</f>
        <v>#N/A</v>
      </c>
      <c r="D13" s="9" t="e">
        <f>VLOOKUP($A13,[1]Total!$A:$D,3,FALSE)</f>
        <v>#N/A</v>
      </c>
      <c r="E13" s="10" t="e">
        <f>VLOOKUP($A13,[1]Total!$A:$D,4,FALSE)</f>
        <v>#N/A</v>
      </c>
      <c r="F13" s="11"/>
      <c r="G13" s="11"/>
      <c r="H13" s="13"/>
      <c r="I13" s="14" t="str">
        <f t="shared" si="0"/>
        <v/>
      </c>
      <c r="J13" s="15" t="str">
        <f t="shared" si="1"/>
        <v/>
      </c>
      <c r="K13" s="16" t="str">
        <f t="shared" si="7"/>
        <v/>
      </c>
      <c r="L13" s="12"/>
      <c r="M13" s="12"/>
      <c r="N13" s="12"/>
      <c r="O13" s="17"/>
      <c r="P13" s="15" t="str">
        <f t="shared" si="3"/>
        <v/>
      </c>
      <c r="Q13" s="15" t="str">
        <f t="shared" si="4"/>
        <v/>
      </c>
      <c r="R13" s="18" t="str">
        <f t="shared" si="5"/>
        <v/>
      </c>
      <c r="S13" s="16" t="str">
        <f t="shared" si="6"/>
        <v/>
      </c>
      <c r="T13" s="9" t="e">
        <f>"TVR-"&amp;VLOOKUP($A13,[1]Total!$A:$AI,[1]Total!$AI$1,FALSE)</f>
        <v>#N/A</v>
      </c>
    </row>
    <row r="14" spans="1:22" ht="22.8" x14ac:dyDescent="0.4">
      <c r="A14" s="21"/>
      <c r="B14" s="22"/>
      <c r="C14" s="8" t="e">
        <f>VLOOKUP($A14,[1]Total!$A:$D,2,FALSE)</f>
        <v>#N/A</v>
      </c>
      <c r="D14" s="9" t="e">
        <f>VLOOKUP($A14,[1]Total!$A:$D,3,FALSE)</f>
        <v>#N/A</v>
      </c>
      <c r="E14" s="10" t="e">
        <f>VLOOKUP($A14,[1]Total!$A:$D,4,FALSE)</f>
        <v>#N/A</v>
      </c>
      <c r="F14" s="11"/>
      <c r="G14" s="11"/>
      <c r="H14" s="13"/>
      <c r="I14" s="14" t="str">
        <f t="shared" si="0"/>
        <v/>
      </c>
      <c r="J14" s="15" t="str">
        <f t="shared" si="1"/>
        <v/>
      </c>
      <c r="K14" s="16" t="str">
        <f t="shared" si="7"/>
        <v/>
      </c>
      <c r="L14" s="12"/>
      <c r="M14" s="12"/>
      <c r="N14" s="12"/>
      <c r="O14" s="17"/>
      <c r="P14" s="15" t="str">
        <f t="shared" si="3"/>
        <v/>
      </c>
      <c r="Q14" s="15" t="str">
        <f t="shared" si="4"/>
        <v/>
      </c>
      <c r="R14" s="18" t="str">
        <f t="shared" si="5"/>
        <v/>
      </c>
      <c r="S14" s="16" t="str">
        <f t="shared" si="6"/>
        <v/>
      </c>
      <c r="T14" s="9" t="e">
        <f>"TVR-"&amp;VLOOKUP($A14,[1]Total!$A:$AI,[1]Total!$AI$1,FALSE)</f>
        <v>#N/A</v>
      </c>
    </row>
    <row r="15" spans="1:22" ht="22.8" x14ac:dyDescent="0.4">
      <c r="A15" s="21"/>
      <c r="B15" s="22"/>
      <c r="C15" s="8" t="e">
        <f>VLOOKUP($A15,[1]Total!$A:$D,2,FALSE)</f>
        <v>#N/A</v>
      </c>
      <c r="D15" s="9" t="e">
        <f>VLOOKUP($A15,[1]Total!$A:$D,3,FALSE)</f>
        <v>#N/A</v>
      </c>
      <c r="E15" s="10" t="e">
        <f>VLOOKUP($A15,[1]Total!$A:$D,4,FALSE)</f>
        <v>#N/A</v>
      </c>
      <c r="F15" s="11"/>
      <c r="G15" s="11"/>
      <c r="H15" s="13"/>
      <c r="I15" s="14" t="str">
        <f t="shared" si="0"/>
        <v/>
      </c>
      <c r="J15" s="15" t="str">
        <f t="shared" si="1"/>
        <v/>
      </c>
      <c r="K15" s="16" t="str">
        <f t="shared" si="7"/>
        <v/>
      </c>
      <c r="L15" s="12"/>
      <c r="M15" s="12"/>
      <c r="N15" s="12"/>
      <c r="O15" s="17"/>
      <c r="P15" s="15" t="str">
        <f t="shared" si="3"/>
        <v/>
      </c>
      <c r="Q15" s="15" t="str">
        <f t="shared" si="4"/>
        <v/>
      </c>
      <c r="R15" s="18" t="str">
        <f t="shared" si="5"/>
        <v/>
      </c>
      <c r="S15" s="16" t="str">
        <f t="shared" si="6"/>
        <v/>
      </c>
      <c r="T15" s="9" t="e">
        <f>"TVR-"&amp;VLOOKUP($A15,[1]Total!$A:$AI,[1]Total!$AI$1,FALSE)</f>
        <v>#N/A</v>
      </c>
    </row>
    <row r="16" spans="1:22" ht="30" x14ac:dyDescent="0.5">
      <c r="A16" s="23" t="s">
        <v>23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5"/>
    </row>
  </sheetData>
  <mergeCells count="1">
    <mergeCell ref="A16:T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</dc:creator>
  <cp:lastModifiedBy>Moto</cp:lastModifiedBy>
  <dcterms:created xsi:type="dcterms:W3CDTF">2021-04-27T12:38:27Z</dcterms:created>
  <dcterms:modified xsi:type="dcterms:W3CDTF">2021-05-03T15:39:50Z</dcterms:modified>
</cp:coreProperties>
</file>